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ings_Aktuell\E-Shop\Uebung_der_Woche\UdW_2018\UdW_1838\"/>
    </mc:Choice>
  </mc:AlternateContent>
  <xr:revisionPtr revIDLastSave="0" documentId="10_ncr:8100000_{DDB21FB6-3489-43A6-B024-BB2B53E59711}" xr6:coauthVersionLast="34" xr6:coauthVersionMax="34" xr10:uidLastSave="{00000000-0000-0000-0000-000000000000}"/>
  <bookViews>
    <workbookView xWindow="0" yWindow="0" windowWidth="28800" windowHeight="14025" tabRatio="881" firstSheet="1" activeTab="5" xr2:uid="{89D7B775-561A-4083-AD6C-CB8ED3F83886}"/>
  </bookViews>
  <sheets>
    <sheet name="Sprachaufenthalt" sheetId="1" state="hidden" r:id="rId1"/>
    <sheet name="Oldtimer_Loes." sheetId="11" r:id="rId2"/>
    <sheet name="Oldtimer" sheetId="2" r:id="rId3"/>
    <sheet name="Klasse 2e" sheetId="3" r:id="rId4"/>
    <sheet name="Notvorrat" sheetId="4" r:id="rId5"/>
    <sheet name="Abonnenten" sheetId="5" r:id="rId6"/>
  </sheets>
  <definedNames>
    <definedName name="_xlnm._FilterDatabase" localSheetId="2" hidden="1">Oldtimer!$A$1:$G$51</definedName>
    <definedName name="Bezugsart">#REF!</definedName>
    <definedName name="Erscheinungsweise">#REF!</definedName>
    <definedName name="Titel">#REF!</definedName>
    <definedName name="Verrechnung">#REF!</definedName>
  </definedNames>
  <calcPr calcId="162913"/>
  <pivotCaches>
    <pivotCache cacheId="18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5" l="1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2" i="5"/>
  <c r="Q3" i="5"/>
  <c r="Q4" i="5"/>
  <c r="Q5" i="5"/>
  <c r="R5" i="5" s="1"/>
  <c r="Q6" i="5"/>
  <c r="Q7" i="5"/>
  <c r="Q8" i="5"/>
  <c r="Q9" i="5"/>
  <c r="Q10" i="5"/>
  <c r="Q11" i="5"/>
  <c r="Q12" i="5"/>
  <c r="R12" i="5" s="1"/>
  <c r="Q13" i="5"/>
  <c r="Q14" i="5"/>
  <c r="Q15" i="5"/>
  <c r="Q16" i="5"/>
  <c r="R16" i="5" s="1"/>
  <c r="Q17" i="5"/>
  <c r="Q18" i="5"/>
  <c r="Q19" i="5"/>
  <c r="Q20" i="5"/>
  <c r="R20" i="5" s="1"/>
  <c r="Q21" i="5"/>
  <c r="Q22" i="5"/>
  <c r="Q23" i="5"/>
  <c r="Q24" i="5"/>
  <c r="Q25" i="5"/>
  <c r="R25" i="5" s="1"/>
  <c r="Q26" i="5"/>
  <c r="Q27" i="5"/>
  <c r="R27" i="5" s="1"/>
  <c r="Q28" i="5"/>
  <c r="Q29" i="5"/>
  <c r="Q30" i="5"/>
  <c r="Q31" i="5"/>
  <c r="R31" i="5" s="1"/>
  <c r="Q32" i="5"/>
  <c r="Q33" i="5"/>
  <c r="Q34" i="5"/>
  <c r="Q35" i="5"/>
  <c r="R35" i="5" s="1"/>
  <c r="Q36" i="5"/>
  <c r="R36" i="5" s="1"/>
  <c r="Q37" i="5"/>
  <c r="Q2" i="5"/>
  <c r="P3" i="5"/>
  <c r="P4" i="5"/>
  <c r="R4" i="5" s="1"/>
  <c r="P5" i="5"/>
  <c r="P6" i="5"/>
  <c r="R6" i="5" s="1"/>
  <c r="P7" i="5"/>
  <c r="R7" i="5" s="1"/>
  <c r="P8" i="5"/>
  <c r="P9" i="5"/>
  <c r="P10" i="5"/>
  <c r="P11" i="5"/>
  <c r="R11" i="5" s="1"/>
  <c r="P12" i="5"/>
  <c r="P13" i="5"/>
  <c r="R13" i="5" s="1"/>
  <c r="P14" i="5"/>
  <c r="P15" i="5"/>
  <c r="P16" i="5"/>
  <c r="P17" i="5"/>
  <c r="R17" i="5" s="1"/>
  <c r="P18" i="5"/>
  <c r="P19" i="5"/>
  <c r="P20" i="5"/>
  <c r="P21" i="5"/>
  <c r="R21" i="5" s="1"/>
  <c r="P22" i="5"/>
  <c r="R22" i="5" s="1"/>
  <c r="P23" i="5"/>
  <c r="P24" i="5"/>
  <c r="R24" i="5" s="1"/>
  <c r="P25" i="5"/>
  <c r="P26" i="5"/>
  <c r="P27" i="5"/>
  <c r="P28" i="5"/>
  <c r="P29" i="5"/>
  <c r="P30" i="5"/>
  <c r="P31" i="5"/>
  <c r="P32" i="5"/>
  <c r="R32" i="5" s="1"/>
  <c r="P33" i="5"/>
  <c r="P34" i="5"/>
  <c r="P35" i="5"/>
  <c r="P36" i="5"/>
  <c r="P37" i="5"/>
  <c r="P2" i="5"/>
  <c r="R2" i="5" s="1"/>
  <c r="O3" i="5"/>
  <c r="R3" i="5" s="1"/>
  <c r="O4" i="5"/>
  <c r="O5" i="5"/>
  <c r="O6" i="5"/>
  <c r="O7" i="5"/>
  <c r="O8" i="5"/>
  <c r="R8" i="5" s="1"/>
  <c r="O9" i="5"/>
  <c r="R9" i="5" s="1"/>
  <c r="O10" i="5"/>
  <c r="R10" i="5" s="1"/>
  <c r="O11" i="5"/>
  <c r="O12" i="5"/>
  <c r="O13" i="5"/>
  <c r="O14" i="5"/>
  <c r="R14" i="5" s="1"/>
  <c r="O15" i="5"/>
  <c r="R15" i="5" s="1"/>
  <c r="O16" i="5"/>
  <c r="O17" i="5"/>
  <c r="O18" i="5"/>
  <c r="R18" i="5" s="1"/>
  <c r="O19" i="5"/>
  <c r="R19" i="5" s="1"/>
  <c r="O20" i="5"/>
  <c r="O21" i="5"/>
  <c r="O22" i="5"/>
  <c r="O23" i="5"/>
  <c r="R23" i="5" s="1"/>
  <c r="O24" i="5"/>
  <c r="O25" i="5"/>
  <c r="O26" i="5"/>
  <c r="R26" i="5" s="1"/>
  <c r="O27" i="5"/>
  <c r="O28" i="5"/>
  <c r="R28" i="5" s="1"/>
  <c r="O29" i="5"/>
  <c r="R29" i="5" s="1"/>
  <c r="O30" i="5"/>
  <c r="R30" i="5" s="1"/>
  <c r="O31" i="5"/>
  <c r="O32" i="5"/>
  <c r="O33" i="5"/>
  <c r="R33" i="5" s="1"/>
  <c r="O34" i="5"/>
  <c r="R34" i="5" s="1"/>
  <c r="O35" i="5"/>
  <c r="O36" i="5"/>
  <c r="O37" i="5"/>
  <c r="R37" i="5" s="1"/>
  <c r="O2" i="5"/>
  <c r="T26" i="5" l="1"/>
  <c r="L26" i="5" s="1"/>
  <c r="J21" i="5"/>
  <c r="T21" i="5" s="1"/>
  <c r="L21" i="5" s="1"/>
  <c r="J22" i="5"/>
  <c r="T22" i="5" s="1"/>
  <c r="L22" i="5" s="1"/>
  <c r="J23" i="5"/>
  <c r="T23" i="5" s="1"/>
  <c r="L23" i="5" s="1"/>
  <c r="J24" i="5"/>
  <c r="T24" i="5" s="1"/>
  <c r="L24" i="5" s="1"/>
  <c r="J25" i="5"/>
  <c r="T25" i="5" s="1"/>
  <c r="L25" i="5" s="1"/>
  <c r="J26" i="5"/>
  <c r="J27" i="5"/>
  <c r="T27" i="5" s="1"/>
  <c r="L27" i="5" s="1"/>
  <c r="J28" i="5"/>
  <c r="T28" i="5" s="1"/>
  <c r="L28" i="5" s="1"/>
  <c r="J29" i="5"/>
  <c r="T29" i="5" s="1"/>
  <c r="L29" i="5" s="1"/>
  <c r="J30" i="5"/>
  <c r="T30" i="5" s="1"/>
  <c r="L30" i="5" s="1"/>
  <c r="J31" i="5"/>
  <c r="T31" i="5" s="1"/>
  <c r="L31" i="5" s="1"/>
  <c r="J32" i="5"/>
  <c r="T32" i="5" s="1"/>
  <c r="L32" i="5" s="1"/>
  <c r="J33" i="5"/>
  <c r="T33" i="5" s="1"/>
  <c r="L33" i="5" s="1"/>
  <c r="J34" i="5"/>
  <c r="T34" i="5" s="1"/>
  <c r="L34" i="5" s="1"/>
  <c r="J35" i="5"/>
  <c r="T35" i="5" s="1"/>
  <c r="L35" i="5" s="1"/>
  <c r="J36" i="5"/>
  <c r="T36" i="5" s="1"/>
  <c r="L36" i="5" s="1"/>
  <c r="J37" i="5"/>
  <c r="T37" i="5" s="1"/>
  <c r="L37" i="5" s="1"/>
  <c r="J3" i="5"/>
  <c r="T3" i="5" s="1"/>
  <c r="L3" i="5" s="1"/>
  <c r="J4" i="5"/>
  <c r="T4" i="5" s="1"/>
  <c r="L4" i="5" s="1"/>
  <c r="J5" i="5"/>
  <c r="T5" i="5" s="1"/>
  <c r="L5" i="5" s="1"/>
  <c r="J6" i="5"/>
  <c r="T6" i="5" s="1"/>
  <c r="L6" i="5" s="1"/>
  <c r="J7" i="5"/>
  <c r="T7" i="5" s="1"/>
  <c r="L7" i="5" s="1"/>
  <c r="J8" i="5"/>
  <c r="T8" i="5" s="1"/>
  <c r="L8" i="5" s="1"/>
  <c r="J9" i="5"/>
  <c r="T9" i="5" s="1"/>
  <c r="L9" i="5" s="1"/>
  <c r="J10" i="5"/>
  <c r="T10" i="5" s="1"/>
  <c r="L10" i="5" s="1"/>
  <c r="J11" i="5"/>
  <c r="T11" i="5" s="1"/>
  <c r="L11" i="5" s="1"/>
  <c r="J12" i="5"/>
  <c r="T12" i="5" s="1"/>
  <c r="L12" i="5" s="1"/>
  <c r="J13" i="5"/>
  <c r="T13" i="5" s="1"/>
  <c r="L13" i="5" s="1"/>
  <c r="J14" i="5"/>
  <c r="T14" i="5" s="1"/>
  <c r="L14" i="5" s="1"/>
  <c r="J15" i="5"/>
  <c r="T15" i="5" s="1"/>
  <c r="L15" i="5" s="1"/>
  <c r="J16" i="5"/>
  <c r="T16" i="5" s="1"/>
  <c r="L16" i="5" s="1"/>
  <c r="J17" i="5"/>
  <c r="T17" i="5" s="1"/>
  <c r="L17" i="5" s="1"/>
  <c r="J18" i="5"/>
  <c r="T18" i="5" s="1"/>
  <c r="L18" i="5" s="1"/>
  <c r="J19" i="5"/>
  <c r="T19" i="5" s="1"/>
  <c r="L19" i="5" s="1"/>
  <c r="J20" i="5"/>
  <c r="T20" i="5" s="1"/>
  <c r="L20" i="5" s="1"/>
  <c r="J2" i="5"/>
  <c r="T2" i="5" s="1"/>
  <c r="L2" i="5" s="1"/>
</calcChain>
</file>

<file path=xl/sharedStrings.xml><?xml version="1.0" encoding="utf-8"?>
<sst xmlns="http://schemas.openxmlformats.org/spreadsheetml/2006/main" count="994" uniqueCount="543">
  <si>
    <t>England</t>
  </si>
  <si>
    <t>London</t>
  </si>
  <si>
    <t>Wimbledon School of English</t>
  </si>
  <si>
    <t>Klassenzimmer</t>
  </si>
  <si>
    <t>Sprache</t>
  </si>
  <si>
    <t>Land</t>
  </si>
  <si>
    <t>Ort</t>
  </si>
  <si>
    <t>Schule</t>
  </si>
  <si>
    <t>Englisch</t>
  </si>
  <si>
    <t>St. Giles International</t>
  </si>
  <si>
    <t>Torquay</t>
  </si>
  <si>
    <t>max.</t>
  </si>
  <si>
    <t>min.</t>
  </si>
  <si>
    <t>Australien</t>
  </si>
  <si>
    <t>Brisbane</t>
  </si>
  <si>
    <t>Torquay International</t>
  </si>
  <si>
    <t>Langports English Language College</t>
  </si>
  <si>
    <t>Noosa</t>
  </si>
  <si>
    <t>Lexis English</t>
  </si>
  <si>
    <t>Byron Bay</t>
  </si>
  <si>
    <t>USA</t>
  </si>
  <si>
    <t>Boston</t>
  </si>
  <si>
    <t xml:space="preserve">Maximale Klassengrösse </t>
  </si>
  <si>
    <t>16</t>
  </si>
  <si>
    <t>12</t>
  </si>
  <si>
    <t>15</t>
  </si>
  <si>
    <t>Miami Beach</t>
  </si>
  <si>
    <t>New York</t>
  </si>
  <si>
    <t>Südafrika</t>
  </si>
  <si>
    <t>Kapstadt</t>
  </si>
  <si>
    <t>Good Hope Studies</t>
  </si>
  <si>
    <t>10</t>
  </si>
  <si>
    <t>Malta</t>
  </si>
  <si>
    <t>Valletta</t>
  </si>
  <si>
    <t>easy school of languages</t>
  </si>
  <si>
    <t>9</t>
  </si>
  <si>
    <t>Neuseeland</t>
  </si>
  <si>
    <t>Christchurch</t>
  </si>
  <si>
    <t>14</t>
  </si>
  <si>
    <t>Whitianga</t>
  </si>
  <si>
    <t>Coromandel Outdoor Language Cntr.</t>
  </si>
  <si>
    <t>Schottland</t>
  </si>
  <si>
    <t>Edinburgh</t>
  </si>
  <si>
    <t>Basil Paterson</t>
  </si>
  <si>
    <t>Kanada</t>
  </si>
  <si>
    <t>Vancouver</t>
  </si>
  <si>
    <t>18</t>
  </si>
  <si>
    <t>Whistler</t>
  </si>
  <si>
    <t>Tamwood International College</t>
  </si>
  <si>
    <t>Irland</t>
  </si>
  <si>
    <t>Dublin</t>
  </si>
  <si>
    <t>The Horner School of English</t>
  </si>
  <si>
    <t>Cork</t>
  </si>
  <si>
    <t>Active Centre of English Training</t>
  </si>
  <si>
    <t>Französisch</t>
  </si>
  <si>
    <t>Frankreich</t>
  </si>
  <si>
    <t>Aix-en-Provence</t>
  </si>
  <si>
    <t>Biarritz</t>
  </si>
  <si>
    <t>France Langue</t>
  </si>
  <si>
    <t>Paris</t>
  </si>
  <si>
    <t>Accord - Ecole de langues</t>
  </si>
  <si>
    <t>Bordeaux</t>
  </si>
  <si>
    <t>Le Franc Parler</t>
  </si>
  <si>
    <t>6</t>
  </si>
  <si>
    <t>Schweiz</t>
  </si>
  <si>
    <t>Montreux</t>
  </si>
  <si>
    <t>Alpadia</t>
  </si>
  <si>
    <t>Italienisch</t>
  </si>
  <si>
    <t>Italien</t>
  </si>
  <si>
    <t>Ravenna</t>
  </si>
  <si>
    <t>Scuola Palazzo Malvisi</t>
  </si>
  <si>
    <t>8</t>
  </si>
  <si>
    <t>Triest</t>
  </si>
  <si>
    <t>Piccola Universita Italiana</t>
  </si>
  <si>
    <t>Rom</t>
  </si>
  <si>
    <t>Scuola Leonardo da Vinci</t>
  </si>
  <si>
    <t>Bagno di Romagna</t>
  </si>
  <si>
    <t>Lugano</t>
  </si>
  <si>
    <t>Scuola ILI</t>
  </si>
  <si>
    <t>English Language Centres</t>
  </si>
  <si>
    <t>Rennert</t>
  </si>
  <si>
    <t>CCEL College of English</t>
  </si>
  <si>
    <t>IS International Language Institute</t>
  </si>
  <si>
    <t>Brest</t>
  </si>
  <si>
    <t>Ciel Bretagne</t>
  </si>
  <si>
    <t>Montreal</t>
  </si>
  <si>
    <t>Spanisch</t>
  </si>
  <si>
    <t>Spanien</t>
  </si>
  <si>
    <t>Barcelona</t>
  </si>
  <si>
    <t>International House</t>
  </si>
  <si>
    <t>Don Quijote</t>
  </si>
  <si>
    <t>Malaga</t>
  </si>
  <si>
    <t>Malaca Instituto</t>
  </si>
  <si>
    <t>Valencia</t>
  </si>
  <si>
    <t>Madrid</t>
  </si>
  <si>
    <t>Estudio Sampere</t>
  </si>
  <si>
    <t>Portugisisch</t>
  </si>
  <si>
    <t>Portugal</t>
  </si>
  <si>
    <t>Lissabon</t>
  </si>
  <si>
    <t>Centro de Linguas</t>
  </si>
  <si>
    <t>Faro</t>
  </si>
  <si>
    <t>Kurskosten/Woche in CHF*</t>
  </si>
  <si>
    <t>Unterkunft/Woche in CHF*</t>
  </si>
  <si>
    <t>*Preise exkl. Zusatzkosten (Einschreibegebühr, Reservationen etc.)</t>
  </si>
  <si>
    <t>Marke</t>
  </si>
  <si>
    <t>Modell</t>
  </si>
  <si>
    <t>Jahrgang</t>
  </si>
  <si>
    <t>Farbe</t>
  </si>
  <si>
    <t>Preis</t>
  </si>
  <si>
    <t>Kilometerstand</t>
  </si>
  <si>
    <t>Chrysler</t>
  </si>
  <si>
    <t>weiss</t>
  </si>
  <si>
    <t>Lancia</t>
  </si>
  <si>
    <t>gelb</t>
  </si>
  <si>
    <t>Chevrolet</t>
  </si>
  <si>
    <t>rot</t>
  </si>
  <si>
    <t>PS</t>
  </si>
  <si>
    <t>Corvette C1</t>
  </si>
  <si>
    <t>schwarz</t>
  </si>
  <si>
    <t>MG</t>
  </si>
  <si>
    <t>Austin</t>
  </si>
  <si>
    <t>Atlantic A90 Cabrio</t>
  </si>
  <si>
    <t>blau</t>
  </si>
  <si>
    <t>7 Sport Nippy</t>
  </si>
  <si>
    <t>grün</t>
  </si>
  <si>
    <t>Seven Hamblin Cadet</t>
  </si>
  <si>
    <t>Bentley</t>
  </si>
  <si>
    <t>Le Mans Eight</t>
  </si>
  <si>
    <t>Berkeley</t>
  </si>
  <si>
    <t>Custom 8</t>
  </si>
  <si>
    <t>BMW</t>
  </si>
  <si>
    <t>319 Kabrio Wendler</t>
  </si>
  <si>
    <t>braun</t>
  </si>
  <si>
    <t>X5M Kabriolett</t>
  </si>
  <si>
    <t>Bugatti</t>
  </si>
  <si>
    <t>T 40</t>
  </si>
  <si>
    <t>Buick</t>
  </si>
  <si>
    <t>Series 40 Special Eight</t>
  </si>
  <si>
    <t>3100 Truck</t>
  </si>
  <si>
    <t>Fiat</t>
  </si>
  <si>
    <t>1100 B Cabriolet</t>
  </si>
  <si>
    <t>500 Topolino C</t>
  </si>
  <si>
    <t>bordeaux</t>
  </si>
  <si>
    <t>Balilla Spider 508</t>
  </si>
  <si>
    <t>Ford</t>
  </si>
  <si>
    <t>2-Door Coupé</t>
  </si>
  <si>
    <t>A Speedster</t>
  </si>
  <si>
    <t>A Sport Coupé</t>
  </si>
  <si>
    <t>F1 Truck</t>
  </si>
  <si>
    <t>A Roadster</t>
  </si>
  <si>
    <t>beige</t>
  </si>
  <si>
    <t>GMC</t>
  </si>
  <si>
    <t>Pick-up</t>
  </si>
  <si>
    <t>HS</t>
  </si>
  <si>
    <t>Hispano Suiza T48</t>
  </si>
  <si>
    <t>Hudson</t>
  </si>
  <si>
    <t>Terraplane</t>
  </si>
  <si>
    <t>Franklin</t>
  </si>
  <si>
    <t>12 A Sedan</t>
  </si>
  <si>
    <t>Jaguar</t>
  </si>
  <si>
    <t>SS1 100 Coupé</t>
  </si>
  <si>
    <t>XK 120 Beutler</t>
  </si>
  <si>
    <t>Jeep</t>
  </si>
  <si>
    <t>Lagonda</t>
  </si>
  <si>
    <t>M45 Rapide</t>
  </si>
  <si>
    <t>Aprilia</t>
  </si>
  <si>
    <t>Aprilia Cabrio</t>
  </si>
  <si>
    <t>Mathis</t>
  </si>
  <si>
    <t>Cabriolet</t>
  </si>
  <si>
    <t>Mercedes-Benz</t>
  </si>
  <si>
    <t>170 Cabriolet</t>
  </si>
  <si>
    <t>170V B Cabrio 136</t>
  </si>
  <si>
    <t>TD</t>
  </si>
  <si>
    <t>TD Cabriolet</t>
  </si>
  <si>
    <t>Rolls Royce</t>
  </si>
  <si>
    <t>20/25 Landau Cabriolet</t>
  </si>
  <si>
    <t>Corvette Cabriolet 283</t>
  </si>
  <si>
    <t>XK 150</t>
  </si>
  <si>
    <t>502 Berlina</t>
  </si>
  <si>
    <t>Peugeot</t>
  </si>
  <si>
    <t>201 E Coupé</t>
  </si>
  <si>
    <t>TA Roadster</t>
  </si>
  <si>
    <t>Windsor C38W</t>
  </si>
  <si>
    <t>Willy's CJ 2 A</t>
  </si>
  <si>
    <t>Jeepster Cabriolet</t>
  </si>
  <si>
    <t>203 C</t>
  </si>
  <si>
    <t>VW</t>
  </si>
  <si>
    <t>Käfer 1.11 Cabriolet</t>
  </si>
  <si>
    <t>Citroën</t>
  </si>
  <si>
    <t>2CV AZL</t>
  </si>
  <si>
    <t>grau</t>
  </si>
  <si>
    <t>Messerschmitt</t>
  </si>
  <si>
    <t>KR 200</t>
  </si>
  <si>
    <t>Appia</t>
  </si>
  <si>
    <t>Corvette</t>
  </si>
  <si>
    <t>Name</t>
  </si>
  <si>
    <t>Vorname</t>
  </si>
  <si>
    <t>Adresse</t>
  </si>
  <si>
    <t>PLZ</t>
  </si>
  <si>
    <t>Telefonnummer</t>
  </si>
  <si>
    <t>E-Mail</t>
  </si>
  <si>
    <t>Verein</t>
  </si>
  <si>
    <t>Hobby</t>
  </si>
  <si>
    <t>Theater</t>
  </si>
  <si>
    <t>Klettern</t>
  </si>
  <si>
    <t>Malen</t>
  </si>
  <si>
    <t>Shoppen</t>
  </si>
  <si>
    <t>Gamen</t>
  </si>
  <si>
    <t>Geocaching</t>
  </si>
  <si>
    <t>Kino</t>
  </si>
  <si>
    <t>Lesen</t>
  </si>
  <si>
    <t>Kochen</t>
  </si>
  <si>
    <t>Tiere</t>
  </si>
  <si>
    <t>Hàn</t>
  </si>
  <si>
    <t>Cang</t>
  </si>
  <si>
    <t>Scheidweg 128</t>
  </si>
  <si>
    <t>Drechsler</t>
  </si>
  <si>
    <t>Stefanie</t>
  </si>
  <si>
    <t>Hasenbühlstrasse 9</t>
  </si>
  <si>
    <t>Herz</t>
  </si>
  <si>
    <t>Melanie</t>
  </si>
  <si>
    <t>Betburweg 94</t>
  </si>
  <si>
    <t>Zetticci</t>
  </si>
  <si>
    <t>Aladino</t>
  </si>
  <si>
    <t>Kappelergasse 55</t>
  </si>
  <si>
    <t>Aizawa</t>
  </si>
  <si>
    <t>Nari</t>
  </si>
  <si>
    <t>Höhenweg 14</t>
  </si>
  <si>
    <t>Kirsch</t>
  </si>
  <si>
    <t>Jennifer</t>
  </si>
  <si>
    <t>Mühle 142</t>
  </si>
  <si>
    <t>Toscani</t>
  </si>
  <si>
    <t>Alfredo</t>
  </si>
  <si>
    <t>Schützenweg 18</t>
  </si>
  <si>
    <t>Milani</t>
  </si>
  <si>
    <t>Silvana</t>
  </si>
  <si>
    <t>Lichtmattstrasse 150</t>
  </si>
  <si>
    <t>Bächli</t>
  </si>
  <si>
    <t>Florentina</t>
  </si>
  <si>
    <t>Friesingerstrasse 51</t>
  </si>
  <si>
    <t>Richer</t>
  </si>
  <si>
    <t>Orva</t>
  </si>
  <si>
    <t>Sonnenbergstr 61</t>
  </si>
  <si>
    <t>Gubser</t>
  </si>
  <si>
    <t>Jürg</t>
  </si>
  <si>
    <t>Jakobstrasse 59</t>
  </si>
  <si>
    <t>Stieger</t>
  </si>
  <si>
    <t>Emma</t>
  </si>
  <si>
    <t>Mittlerer Thalackerweg 7</t>
  </si>
  <si>
    <t>Sandmann</t>
  </si>
  <si>
    <t>Michael</t>
  </si>
  <si>
    <t>Semperweg 103</t>
  </si>
  <si>
    <t>Kurtoviç</t>
  </si>
  <si>
    <t>Ilir</t>
  </si>
  <si>
    <t>Kopfhölzistrasse 21</t>
  </si>
  <si>
    <t>Korkmaz</t>
  </si>
  <si>
    <t>Murat</t>
  </si>
  <si>
    <t>Kastanienweg 18</t>
  </si>
  <si>
    <t>Baumann</t>
  </si>
  <si>
    <t>Sabine</t>
  </si>
  <si>
    <t>Im Wingert 71</t>
  </si>
  <si>
    <t>Bohner</t>
  </si>
  <si>
    <t>Laura</t>
  </si>
  <si>
    <t>Binzmühlestrasse 4</t>
  </si>
  <si>
    <t>Ferri</t>
  </si>
  <si>
    <t>Marianna</t>
  </si>
  <si>
    <t>Forrenböhlstrasse 40</t>
  </si>
  <si>
    <t>Birré</t>
  </si>
  <si>
    <t>Claude</t>
  </si>
  <si>
    <t>Schulstrasse 18</t>
  </si>
  <si>
    <t>Dushi</t>
  </si>
  <si>
    <t>Shpresa</t>
  </si>
  <si>
    <t>Postfach 31</t>
  </si>
  <si>
    <t>Romani</t>
  </si>
  <si>
    <t>Maria Pia</t>
  </si>
  <si>
    <t>Sennhäusern 100</t>
  </si>
  <si>
    <t>Bačić</t>
  </si>
  <si>
    <t>Daniela</t>
  </si>
  <si>
    <t>Kleinbachstrasse 134</t>
  </si>
  <si>
    <t>Tanzen</t>
  </si>
  <si>
    <t>Musik</t>
  </si>
  <si>
    <t>073 880 48 33</t>
  </si>
  <si>
    <t>Zurbichen</t>
  </si>
  <si>
    <t>Kleinbirn</t>
  </si>
  <si>
    <t>Tannenda</t>
  </si>
  <si>
    <t>hancang11@sekzurbichen.ch</t>
  </si>
  <si>
    <t>steff@sekzurbichen.ch</t>
  </si>
  <si>
    <t>haerzli@sekzurbichen.ch</t>
  </si>
  <si>
    <t>wunderlampe@sekzurbichen.ch</t>
  </si>
  <si>
    <t>nari.aizawa@grundlern.ch</t>
  </si>
  <si>
    <t>alftoscani@sekzurbichen.ch</t>
  </si>
  <si>
    <t>072 928 58 29</t>
  </si>
  <si>
    <t>073 656 28 37</t>
  </si>
  <si>
    <t>072 419 58 20</t>
  </si>
  <si>
    <t>047 946 26 40</t>
  </si>
  <si>
    <t>047 907 95 16</t>
  </si>
  <si>
    <t>047 725 28 94</t>
  </si>
  <si>
    <t>047 800 69 32</t>
  </si>
  <si>
    <t>047 785 41 30</t>
  </si>
  <si>
    <t>047 705 87 85</t>
  </si>
  <si>
    <t>047 358 81 57</t>
  </si>
  <si>
    <t>047 880 44 39</t>
  </si>
  <si>
    <t>047 408 43 60</t>
  </si>
  <si>
    <t>047 587 65 19</t>
  </si>
  <si>
    <t>047 341 43 22</t>
  </si>
  <si>
    <t>047 610 21 64</t>
  </si>
  <si>
    <t>047 876 17 42</t>
  </si>
  <si>
    <t>047 922 30 90</t>
  </si>
  <si>
    <t>072 798 81 52</t>
  </si>
  <si>
    <t>073 340 70 10</t>
  </si>
  <si>
    <t>072 550 86 57</t>
  </si>
  <si>
    <t>073 960 87 11</t>
  </si>
  <si>
    <t>milanisilvana9@tannenda.ch</t>
  </si>
  <si>
    <t>flori77@sekzurbichen.ch</t>
  </si>
  <si>
    <t>orva.richer@sekzurbichen.ch</t>
  </si>
  <si>
    <t>gubserj@sekzurbichen.ch</t>
  </si>
  <si>
    <t>sandmann@raumgarten.com</t>
  </si>
  <si>
    <t>emmastieger@tannenda.ch</t>
  </si>
  <si>
    <t>ilir.kurtovic@sekzurbichen.ch</t>
  </si>
  <si>
    <t>kmurat@sekzurbichen.ch</t>
  </si>
  <si>
    <t>sabibaum@sekzurbichen.ch</t>
  </si>
  <si>
    <t>laura.b@sekzurbichen.ch</t>
  </si>
  <si>
    <t>mferri@secundario.ch</t>
  </si>
  <si>
    <t>claude.birre3311@sekzurbichen.ch</t>
  </si>
  <si>
    <t>sdushi@sekzurbichen.ch</t>
  </si>
  <si>
    <t>mariapia@sekzurbichen.ch</t>
  </si>
  <si>
    <t>bacic.daniela@semail.ch</t>
  </si>
  <si>
    <t>kirschli@semail.ch</t>
  </si>
  <si>
    <t>Kleinkunstbühne Karinenhof</t>
  </si>
  <si>
    <t>Chlätterfüchs Zurbichen</t>
  </si>
  <si>
    <t>Pfadfinder</t>
  </si>
  <si>
    <t>HC Kleinbirn</t>
  </si>
  <si>
    <t>Dancegirls</t>
  </si>
  <si>
    <t>CVJM</t>
  </si>
  <si>
    <t>Tannefätzer</t>
  </si>
  <si>
    <t>-</t>
  </si>
  <si>
    <t>Frau</t>
  </si>
  <si>
    <t>Jessica</t>
  </si>
  <si>
    <t>Mönch</t>
  </si>
  <si>
    <t>Boldistrasse 46</t>
  </si>
  <si>
    <t>Neurheinau</t>
  </si>
  <si>
    <t>Rupperswil</t>
  </si>
  <si>
    <t>Herr</t>
  </si>
  <si>
    <t>Sven</t>
  </si>
  <si>
    <t>Pfaff</t>
  </si>
  <si>
    <t>Möhe 77</t>
  </si>
  <si>
    <t>Illgau</t>
  </si>
  <si>
    <t>Dr.</t>
  </si>
  <si>
    <t>Andreas</t>
  </si>
  <si>
    <t>Dufour</t>
  </si>
  <si>
    <t>Brunnacherstrasse 73</t>
  </si>
  <si>
    <t>Zürich</t>
  </si>
  <si>
    <t>Ettore</t>
  </si>
  <si>
    <t>Endrizzi</t>
  </si>
  <si>
    <t>Schuepisstrasse 89</t>
  </si>
  <si>
    <t>Hueb</t>
  </si>
  <si>
    <t>Arlen</t>
  </si>
  <si>
    <t>Fernández</t>
  </si>
  <si>
    <t>Sonnenbergstr 103</t>
  </si>
  <si>
    <t>Brenzikofen</t>
  </si>
  <si>
    <t>Josy</t>
  </si>
  <si>
    <t>Tinner</t>
  </si>
  <si>
    <t>Grossmatt 123</t>
  </si>
  <si>
    <t>Bichelsee-Balterswil</t>
  </si>
  <si>
    <t>Jordan</t>
  </si>
  <si>
    <t>Bengtsson</t>
  </si>
  <si>
    <t>Gartenhof 16</t>
  </si>
  <si>
    <t>Arn</t>
  </si>
  <si>
    <t>Dušan</t>
  </si>
  <si>
    <t>Müller</t>
  </si>
  <si>
    <t>Lützelflühstrasse 57</t>
  </si>
  <si>
    <t>Wilen</t>
  </si>
  <si>
    <t>Lostorf</t>
  </si>
  <si>
    <t>Marco</t>
  </si>
  <si>
    <t>Kaiser</t>
  </si>
  <si>
    <t>Via Vigizzi 141</t>
  </si>
  <si>
    <t>Arzo</t>
  </si>
  <si>
    <t>Ute</t>
  </si>
  <si>
    <t>Cole</t>
  </si>
  <si>
    <t>Hinterdorf 69</t>
  </si>
  <si>
    <t>Hinter Grüt</t>
  </si>
  <si>
    <t>Quinzia</t>
  </si>
  <si>
    <t>Trentini</t>
  </si>
  <si>
    <t>Glennerstrasse 96</t>
  </si>
  <si>
    <t>Gimmiz</t>
  </si>
  <si>
    <t>Rodolfo</t>
  </si>
  <si>
    <t>Bramese</t>
  </si>
  <si>
    <t>Casut 6</t>
  </si>
  <si>
    <t>Lessoc</t>
  </si>
  <si>
    <t>Adrian</t>
  </si>
  <si>
    <t>Abdi</t>
  </si>
  <si>
    <t>Glaubhuserstrasse 54</t>
  </si>
  <si>
    <t>Vrin</t>
  </si>
  <si>
    <t>Alexa</t>
  </si>
  <si>
    <t>Diederich</t>
  </si>
  <si>
    <t>Route du Cornavin 49</t>
  </si>
  <si>
    <t>Genève</t>
  </si>
  <si>
    <t>Retterswil</t>
  </si>
  <si>
    <t>Boningen</t>
  </si>
  <si>
    <t>Pryor</t>
  </si>
  <si>
    <t>Guédry</t>
  </si>
  <si>
    <t>Schilfweg 140</t>
  </si>
  <si>
    <t>Gamsen</t>
  </si>
  <si>
    <t>Giacinta</t>
  </si>
  <si>
    <t>Mazzanti</t>
  </si>
  <si>
    <t>Kappellstrasse 137</t>
  </si>
  <si>
    <t>Weierbode</t>
  </si>
  <si>
    <t>Yusra</t>
  </si>
  <si>
    <t>Nazari</t>
  </si>
  <si>
    <t>Langenstrasse 18</t>
  </si>
  <si>
    <t>Widnau</t>
  </si>
  <si>
    <t>Florian</t>
  </si>
  <si>
    <t>Limacher</t>
  </si>
  <si>
    <t>Schützenstrasse 32</t>
  </si>
  <si>
    <t>Merlischachen</t>
  </si>
  <si>
    <t>Clelia</t>
  </si>
  <si>
    <t>Barbisotti</t>
  </si>
  <si>
    <t>Im Tannenwald 140</t>
  </si>
  <si>
    <t>Etziken</t>
  </si>
  <si>
    <t>Attelwil</t>
  </si>
  <si>
    <t>Reeta</t>
  </si>
  <si>
    <t>Kinnunen</t>
  </si>
  <si>
    <t>Scheidweg 42</t>
  </si>
  <si>
    <t>Haag</t>
  </si>
  <si>
    <t>Izydor</t>
  </si>
  <si>
    <t>Michalski</t>
  </si>
  <si>
    <t>Hintere Dorfstrasse 31</t>
  </si>
  <si>
    <t>Rheinfelden</t>
  </si>
  <si>
    <t>Damian</t>
  </si>
  <si>
    <t>Mai</t>
  </si>
  <si>
    <t>Casut 25</t>
  </si>
  <si>
    <t>Levron</t>
  </si>
  <si>
    <t>Finn</t>
  </si>
  <si>
    <t>Sabbatini</t>
  </si>
  <si>
    <t>Wildhalde 137</t>
  </si>
  <si>
    <t>Herrenschwanden</t>
  </si>
  <si>
    <t>Miles</t>
  </si>
  <si>
    <t>Mahmoud</t>
  </si>
  <si>
    <t>Boldistrasse 150</t>
  </si>
  <si>
    <t>Niederbottigen</t>
  </si>
  <si>
    <t>Hofmann</t>
  </si>
  <si>
    <t>Pfaffacherweg 125</t>
  </si>
  <si>
    <t>Schindellegi</t>
  </si>
  <si>
    <t>Ja'far</t>
  </si>
  <si>
    <t>Tahan</t>
  </si>
  <si>
    <t>Breitenstrasse 21</t>
  </si>
  <si>
    <t>Basel</t>
  </si>
  <si>
    <t>Tonka</t>
  </si>
  <si>
    <t>Marković</t>
  </si>
  <si>
    <t>Kornweg 45</t>
  </si>
  <si>
    <t>Sonterswil</t>
  </si>
  <si>
    <t>Hinterbüel</t>
  </si>
  <si>
    <t>Antonino</t>
  </si>
  <si>
    <t>Udinese</t>
  </si>
  <si>
    <t>Musthalstrasse 15</t>
  </si>
  <si>
    <t>Walliswil bei Wangen</t>
  </si>
  <si>
    <t>Erlenweg 111</t>
  </si>
  <si>
    <t>Bennwil</t>
  </si>
  <si>
    <t>Rosenweg 95</t>
  </si>
  <si>
    <t>St. Gallen</t>
  </si>
  <si>
    <t>Anrede</t>
  </si>
  <si>
    <t>Geb.Dat.</t>
  </si>
  <si>
    <t>Natur Pur</t>
  </si>
  <si>
    <t>E-Paper</t>
  </si>
  <si>
    <t>Kombi</t>
  </si>
  <si>
    <t>Vierteljährlich</t>
  </si>
  <si>
    <t>Halbjährlich</t>
  </si>
  <si>
    <t>Jährlich</t>
  </si>
  <si>
    <t>Erscheinungsweise</t>
  </si>
  <si>
    <t>Medium</t>
  </si>
  <si>
    <t>Preis CHF</t>
  </si>
  <si>
    <t>Gartenglück</t>
  </si>
  <si>
    <t>Motorradfieber</t>
  </si>
  <si>
    <t>News Aktuell</t>
  </si>
  <si>
    <t>Titel</t>
  </si>
  <si>
    <t>E-Biking extrem</t>
  </si>
  <si>
    <t>IT-Newbies</t>
  </si>
  <si>
    <t>Weiterkommen</t>
  </si>
  <si>
    <t>Familientrends</t>
  </si>
  <si>
    <t>E-Biking Extrem</t>
  </si>
  <si>
    <t>Print</t>
  </si>
  <si>
    <t>Verrechnung</t>
  </si>
  <si>
    <t>Einzelpreis Brutto</t>
  </si>
  <si>
    <t>Preis Print</t>
  </si>
  <si>
    <t>Preis Kombi</t>
  </si>
  <si>
    <t>Einzelpreis Abo</t>
  </si>
  <si>
    <t>Preis/Jahr</t>
  </si>
  <si>
    <t>Preis E-Paper</t>
  </si>
  <si>
    <t>Kohlenhydratreiche Lebensmittel</t>
  </si>
  <si>
    <t>Schrot-/Roggen-/Dinkel-/Vollkorn-Brot</t>
  </si>
  <si>
    <t>Zwieback/Knäckebrot</t>
  </si>
  <si>
    <t>kg</t>
  </si>
  <si>
    <t>Teigwaren</t>
  </si>
  <si>
    <t>Reis/Hartweizen/Hirse</t>
  </si>
  <si>
    <t>Kartoffeln (roh)</t>
  </si>
  <si>
    <t>Gemüse</t>
  </si>
  <si>
    <t>Dosengemüse</t>
  </si>
  <si>
    <t>Karotten/Rüben</t>
  </si>
  <si>
    <t>Zwiebeln, Knoblauch</t>
  </si>
  <si>
    <t>Früchte und Nüsse</t>
  </si>
  <si>
    <t>Äpfel, Birnen, Orangen</t>
  </si>
  <si>
    <t>Dosenfrüchte</t>
  </si>
  <si>
    <t>Trockenfrüchte</t>
  </si>
  <si>
    <t>Nüsse</t>
  </si>
  <si>
    <t>Getränke</t>
  </si>
  <si>
    <t>Wasser</t>
  </si>
  <si>
    <t>Sonstige Getränke</t>
  </si>
  <si>
    <t>Zitronen</t>
  </si>
  <si>
    <t>Milchprodukte</t>
  </si>
  <si>
    <t>UHT-Milch, Kondensmilch</t>
  </si>
  <si>
    <t>Hart-/Schmelzkäse</t>
  </si>
  <si>
    <t>Milchpulver</t>
  </si>
  <si>
    <t>Fisch/Fleisch/Eier</t>
  </si>
  <si>
    <t>Dosenfisch</t>
  </si>
  <si>
    <t>Dosenfleisch</t>
  </si>
  <si>
    <t>Eier</t>
  </si>
  <si>
    <t>l</t>
  </si>
  <si>
    <t>Stk.</t>
  </si>
  <si>
    <t>Öl/Fett</t>
  </si>
  <si>
    <t>Butter (eingekocht), Margarine</t>
  </si>
  <si>
    <t>Öl (Sonnenblumen, Oliven, Raps)</t>
  </si>
  <si>
    <t>Trockenwurst, Trockenfleisch</t>
  </si>
  <si>
    <t>Fertiggerichte</t>
  </si>
  <si>
    <t>Fertigsuppen</t>
  </si>
  <si>
    <t>Dosenpilze</t>
  </si>
  <si>
    <t>Kaffeepulver, Teebeutel, Kakao</t>
  </si>
  <si>
    <t>Hülsenfrüchte, Trockengemüse</t>
  </si>
  <si>
    <t>Fertiggerichte (Rösti, Ravioli, etc.)</t>
  </si>
  <si>
    <t>Diverses</t>
  </si>
  <si>
    <t>Bouillon</t>
  </si>
  <si>
    <t>Würfel</t>
  </si>
  <si>
    <t>Salz, Pfeffer</t>
  </si>
  <si>
    <t>Zucker</t>
  </si>
  <si>
    <t>Schokolade, Guetzli</t>
  </si>
  <si>
    <t>Haferflocken, Müesli</t>
  </si>
  <si>
    <t>Konfitüre, Honig</t>
  </si>
  <si>
    <t>Notvorrat 1 Woche/Person</t>
  </si>
  <si>
    <t>Zeilenbeschriftungen</t>
  </si>
  <si>
    <t>Gesamtergebnis</t>
  </si>
  <si>
    <t>(Alle)</t>
  </si>
  <si>
    <t>Summe von Kilometerstand</t>
  </si>
  <si>
    <t>Summe von PS</t>
  </si>
  <si>
    <t>Summe von 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</si>
</sst>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CHF&quot;\ * #,##0.00_ ;_ &quot;CHF&quot;\ * \-#,##0.00_ ;_ &quot;CHF&quot;\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2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/>
    <xf numFmtId="14" fontId="0" fillId="0" borderId="0" xfId="0" applyNumberFormat="1"/>
    <xf numFmtId="1" fontId="0" fillId="0" borderId="0" xfId="0" applyNumberFormat="1"/>
    <xf numFmtId="165" fontId="0" fillId="0" borderId="0" xfId="1" applyFont="1"/>
    <xf numFmtId="0" fontId="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wyss" refreshedDate="43353.484366319448" createdVersion="6" refreshedVersion="6" minRefreshableVersion="3" recordCount="50" xr:uid="{64ADED95-A1B3-4F43-B771-C35248C9E0B1}">
  <cacheSource type="worksheet">
    <worksheetSource ref="A1:G51" sheet="Oldtimer"/>
  </cacheSource>
  <cacheFields count="7">
    <cacheField name="Marke" numFmtId="0">
      <sharedItems count="26">
        <s v="Austin"/>
        <s v="Bentley"/>
        <s v="Berkeley"/>
        <s v="BMW"/>
        <s v="Bugatti"/>
        <s v="Buick"/>
        <s v="Chevrolet"/>
        <s v="Chrysler"/>
        <s v="Citroën"/>
        <s v="Fiat"/>
        <s v="Ford"/>
        <s v="Franklin"/>
        <s v="GMC"/>
        <s v="HS"/>
        <s v="Hudson"/>
        <s v="Jaguar"/>
        <s v="Jeep"/>
        <s v="Lagonda"/>
        <s v="Lancia"/>
        <s v="Mathis"/>
        <s v="Mercedes-Benz"/>
        <s v="Messerschmitt"/>
        <s v="MG"/>
        <s v="Peugeot"/>
        <s v="Rolls Royce"/>
        <s v="VW"/>
      </sharedItems>
    </cacheField>
    <cacheField name="Modell" numFmtId="0">
      <sharedItems count="48">
        <s v="Atlantic A90 Cabrio"/>
        <s v="7 Sport Nippy"/>
        <s v="Seven Hamblin Cadet"/>
        <s v="Le Mans Eight"/>
        <s v="Custom 8"/>
        <s v="319 Kabrio Wendler"/>
        <s v="X5M Kabriolett"/>
        <s v="T 40"/>
        <s v="Series 40 Special Eight"/>
        <s v="Corvette C1"/>
        <s v="Corvette Cabriolet 283"/>
        <s v="Corvette"/>
        <s v="3100 Truck"/>
        <s v="Windsor C38W"/>
        <s v="2CV AZL"/>
        <s v="502 Berlina"/>
        <s v="1100 B Cabriolet"/>
        <s v="500 Topolino C"/>
        <s v="Balilla Spider 508"/>
        <s v="2-Door Coupé"/>
        <s v="A Speedster"/>
        <s v="A Sport Coupé"/>
        <s v="F1 Truck"/>
        <s v="A Roadster"/>
        <s v="12 A Sedan"/>
        <s v="Pick-up"/>
        <s v="Hispano Suiza T48"/>
        <s v="Terraplane"/>
        <s v="XK 150"/>
        <s v="SS1 100 Coupé"/>
        <s v="XK 120 Beutler"/>
        <s v="Willy's CJ 2 A"/>
        <s v="Jeepster Cabriolet"/>
        <s v="M45 Rapide"/>
        <s v="Aprilia"/>
        <s v="Aprilia Cabrio"/>
        <s v="Appia"/>
        <s v="Cabriolet"/>
        <s v="170 Cabriolet"/>
        <s v="170V B Cabrio 136"/>
        <s v="KR 200"/>
        <s v="TA Roadster"/>
        <s v="TD"/>
        <s v="TD Cabriolet"/>
        <s v="203 C"/>
        <s v="201 E Coupé"/>
        <s v="20/25 Landau Cabriolet"/>
        <s v="Käfer 1.11 Cabriolet"/>
      </sharedItems>
    </cacheField>
    <cacheField name="Farbe" numFmtId="0">
      <sharedItems count="10">
        <s v="blau"/>
        <s v="grün"/>
        <s v="rot"/>
        <s v="braun"/>
        <s v="schwarz"/>
        <s v="weiss"/>
        <s v="gelb"/>
        <s v="grau"/>
        <s v="beige"/>
        <s v="bordeaux"/>
      </sharedItems>
    </cacheField>
    <cacheField name="Jahrgang" numFmtId="0">
      <sharedItems containsSemiMixedTypes="0" containsString="0" containsNumber="1" containsInteger="1" minValue="1336" maxValue="1960" count="21">
        <n v="1950"/>
        <n v="1934"/>
        <n v="1937"/>
        <n v="1947"/>
        <n v="1949"/>
        <n v="1936"/>
        <n v="1939"/>
        <n v="1929"/>
        <n v="1960"/>
        <n v="1959"/>
        <n v="1925"/>
        <n v="1932"/>
        <n v="1928"/>
        <n v="1336"/>
        <n v="1948"/>
        <n v="1935"/>
        <n v="1921"/>
        <n v="1938"/>
        <n v="1953"/>
        <n v="1956"/>
        <n v="1957"/>
      </sharedItems>
    </cacheField>
    <cacheField name="Kilometerstand" numFmtId="3">
      <sharedItems containsSemiMixedTypes="0" containsString="0" containsNumber="1" containsInteger="1" minValue="450" maxValue="173000"/>
    </cacheField>
    <cacheField name="PS" numFmtId="0">
      <sharedItems containsSemiMixedTypes="0" containsString="0" containsNumber="1" containsInteger="1" minValue="10" maxValue="300"/>
    </cacheField>
    <cacheField name="Preis" numFmtId="0">
      <sharedItems containsSemiMixedTypes="0" containsString="0" containsNumber="1" containsInteger="1" minValue="5800" maxValue="8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n v="66000"/>
    <n v="90"/>
    <n v="59800"/>
  </r>
  <r>
    <x v="0"/>
    <x v="1"/>
    <x v="1"/>
    <x v="1"/>
    <n v="80000"/>
    <n v="12"/>
    <n v="19000"/>
  </r>
  <r>
    <x v="0"/>
    <x v="2"/>
    <x v="0"/>
    <x v="2"/>
    <n v="65250"/>
    <n v="17"/>
    <n v="37000"/>
  </r>
  <r>
    <x v="1"/>
    <x v="3"/>
    <x v="1"/>
    <x v="3"/>
    <n v="12000"/>
    <n v="180"/>
    <n v="730000"/>
  </r>
  <r>
    <x v="2"/>
    <x v="4"/>
    <x v="2"/>
    <x v="4"/>
    <n v="6600"/>
    <n v="160"/>
    <n v="45000"/>
  </r>
  <r>
    <x v="3"/>
    <x v="5"/>
    <x v="3"/>
    <x v="5"/>
    <n v="88100"/>
    <n v="45"/>
    <n v="119000"/>
  </r>
  <r>
    <x v="3"/>
    <x v="6"/>
    <x v="1"/>
    <x v="6"/>
    <n v="51100"/>
    <n v="50"/>
    <n v="109800"/>
  </r>
  <r>
    <x v="4"/>
    <x v="7"/>
    <x v="4"/>
    <x v="7"/>
    <n v="45000"/>
    <n v="45"/>
    <n v="850000"/>
  </r>
  <r>
    <x v="5"/>
    <x v="8"/>
    <x v="4"/>
    <x v="6"/>
    <n v="95500"/>
    <n v="107"/>
    <n v="32800"/>
  </r>
  <r>
    <x v="6"/>
    <x v="9"/>
    <x v="5"/>
    <x v="8"/>
    <n v="49300"/>
    <n v="230"/>
    <n v="109950"/>
  </r>
  <r>
    <x v="6"/>
    <x v="10"/>
    <x v="0"/>
    <x v="8"/>
    <n v="90000"/>
    <n v="300"/>
    <n v="71900"/>
  </r>
  <r>
    <x v="6"/>
    <x v="11"/>
    <x v="2"/>
    <x v="9"/>
    <n v="62000"/>
    <n v="270"/>
    <n v="88000"/>
  </r>
  <r>
    <x v="6"/>
    <x v="12"/>
    <x v="6"/>
    <x v="4"/>
    <n v="100000"/>
    <n v="90"/>
    <n v="47500"/>
  </r>
  <r>
    <x v="7"/>
    <x v="13"/>
    <x v="0"/>
    <x v="3"/>
    <n v="61863"/>
    <n v="114"/>
    <n v="33600"/>
  </r>
  <r>
    <x v="8"/>
    <x v="14"/>
    <x v="7"/>
    <x v="9"/>
    <n v="1772"/>
    <n v="12"/>
    <n v="10500"/>
  </r>
  <r>
    <x v="9"/>
    <x v="15"/>
    <x v="4"/>
    <x v="10"/>
    <n v="54000"/>
    <n v="18"/>
    <n v="70000"/>
  </r>
  <r>
    <x v="9"/>
    <x v="16"/>
    <x v="4"/>
    <x v="3"/>
    <n v="51700"/>
    <n v="32"/>
    <n v="49900"/>
  </r>
  <r>
    <x v="9"/>
    <x v="17"/>
    <x v="0"/>
    <x v="0"/>
    <n v="49000"/>
    <n v="17"/>
    <n v="16800"/>
  </r>
  <r>
    <x v="9"/>
    <x v="17"/>
    <x v="0"/>
    <x v="0"/>
    <n v="93100"/>
    <n v="17"/>
    <n v="12500"/>
  </r>
  <r>
    <x v="9"/>
    <x v="18"/>
    <x v="2"/>
    <x v="11"/>
    <n v="1000"/>
    <n v="22"/>
    <n v="60000"/>
  </r>
  <r>
    <x v="10"/>
    <x v="19"/>
    <x v="4"/>
    <x v="2"/>
    <n v="4500"/>
    <n v="130"/>
    <n v="74900"/>
  </r>
  <r>
    <x v="10"/>
    <x v="20"/>
    <x v="3"/>
    <x v="7"/>
    <n v="750"/>
    <n v="18"/>
    <n v="65029"/>
  </r>
  <r>
    <x v="10"/>
    <x v="21"/>
    <x v="1"/>
    <x v="7"/>
    <n v="850"/>
    <n v="39"/>
    <n v="27500"/>
  </r>
  <r>
    <x v="10"/>
    <x v="22"/>
    <x v="2"/>
    <x v="0"/>
    <n v="100000"/>
    <n v="100"/>
    <n v="53800"/>
  </r>
  <r>
    <x v="10"/>
    <x v="23"/>
    <x v="8"/>
    <x v="7"/>
    <n v="13500"/>
    <n v="101"/>
    <n v="39900"/>
  </r>
  <r>
    <x v="11"/>
    <x v="24"/>
    <x v="0"/>
    <x v="12"/>
    <n v="7000"/>
    <n v="12"/>
    <n v="75000"/>
  </r>
  <r>
    <x v="12"/>
    <x v="25"/>
    <x v="6"/>
    <x v="4"/>
    <n v="450"/>
    <n v="85"/>
    <n v="65000"/>
  </r>
  <r>
    <x v="13"/>
    <x v="26"/>
    <x v="6"/>
    <x v="12"/>
    <n v="111000"/>
    <n v="65"/>
    <n v="80000"/>
  </r>
  <r>
    <x v="14"/>
    <x v="27"/>
    <x v="9"/>
    <x v="1"/>
    <n v="98750"/>
    <n v="90"/>
    <n v="36800"/>
  </r>
  <r>
    <x v="15"/>
    <x v="28"/>
    <x v="5"/>
    <x v="8"/>
    <n v="173000"/>
    <n v="193"/>
    <n v="62000"/>
  </r>
  <r>
    <x v="15"/>
    <x v="29"/>
    <x v="1"/>
    <x v="13"/>
    <n v="500"/>
    <n v="76"/>
    <n v="225000"/>
  </r>
  <r>
    <x v="15"/>
    <x v="30"/>
    <x v="9"/>
    <x v="0"/>
    <n v="3450"/>
    <n v="180"/>
    <n v="378000"/>
  </r>
  <r>
    <x v="16"/>
    <x v="31"/>
    <x v="1"/>
    <x v="14"/>
    <n v="55500"/>
    <n v="60"/>
    <n v="19500"/>
  </r>
  <r>
    <x v="16"/>
    <x v="32"/>
    <x v="2"/>
    <x v="14"/>
    <n v="90000"/>
    <n v="100"/>
    <n v="28900"/>
  </r>
  <r>
    <x v="17"/>
    <x v="33"/>
    <x v="0"/>
    <x v="15"/>
    <n v="123000"/>
    <n v="111"/>
    <n v="390000"/>
  </r>
  <r>
    <x v="18"/>
    <x v="34"/>
    <x v="0"/>
    <x v="2"/>
    <n v="66863"/>
    <n v="35"/>
    <n v="32500"/>
  </r>
  <r>
    <x v="18"/>
    <x v="35"/>
    <x v="2"/>
    <x v="3"/>
    <n v="5542"/>
    <n v="44"/>
    <n v="240000"/>
  </r>
  <r>
    <x v="18"/>
    <x v="36"/>
    <x v="5"/>
    <x v="8"/>
    <n v="100000"/>
    <n v="43"/>
    <n v="5800"/>
  </r>
  <r>
    <x v="19"/>
    <x v="37"/>
    <x v="0"/>
    <x v="16"/>
    <n v="131053"/>
    <n v="14"/>
    <n v="44000"/>
  </r>
  <r>
    <x v="20"/>
    <x v="38"/>
    <x v="3"/>
    <x v="2"/>
    <n v="15300"/>
    <n v="38"/>
    <n v="119000"/>
  </r>
  <r>
    <x v="20"/>
    <x v="39"/>
    <x v="9"/>
    <x v="6"/>
    <n v="2000"/>
    <n v="38"/>
    <n v="99800"/>
  </r>
  <r>
    <x v="21"/>
    <x v="40"/>
    <x v="1"/>
    <x v="9"/>
    <n v="61000"/>
    <n v="10"/>
    <n v="39900"/>
  </r>
  <r>
    <x v="22"/>
    <x v="41"/>
    <x v="2"/>
    <x v="17"/>
    <n v="33244"/>
    <n v="54"/>
    <n v="37800"/>
  </r>
  <r>
    <x v="22"/>
    <x v="42"/>
    <x v="4"/>
    <x v="0"/>
    <n v="67000"/>
    <n v="55"/>
    <n v="45000"/>
  </r>
  <r>
    <x v="22"/>
    <x v="43"/>
    <x v="2"/>
    <x v="18"/>
    <n v="26000"/>
    <n v="55"/>
    <n v="29500"/>
  </r>
  <r>
    <x v="22"/>
    <x v="43"/>
    <x v="9"/>
    <x v="0"/>
    <n v="19680"/>
    <n v="55"/>
    <n v="36800"/>
  </r>
  <r>
    <x v="23"/>
    <x v="44"/>
    <x v="0"/>
    <x v="19"/>
    <n v="92574"/>
    <n v="44"/>
    <n v="17900"/>
  </r>
  <r>
    <x v="23"/>
    <x v="45"/>
    <x v="9"/>
    <x v="12"/>
    <n v="38000"/>
    <n v="17"/>
    <n v="23500"/>
  </r>
  <r>
    <x v="24"/>
    <x v="46"/>
    <x v="4"/>
    <x v="11"/>
    <n v="39000"/>
    <n v="60"/>
    <n v="620000"/>
  </r>
  <r>
    <x v="25"/>
    <x v="47"/>
    <x v="0"/>
    <x v="20"/>
    <n v="74200"/>
    <n v="30"/>
    <n v="99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5D03E7-1355-4854-9C46-1E7244B39BEC}" name="PivotTable6" cacheId="1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D30" firstHeaderRow="0" firstDataRow="1" firstDataCol="1" rowPageCount="1" colPageCount="1"/>
  <pivotFields count="7">
    <pivotField axis="axisRow" showAll="0">
      <items count="27">
        <item x="3"/>
        <item x="9"/>
        <item x="25"/>
        <item x="0"/>
        <item x="1"/>
        <item x="2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>
      <items count="49">
        <item x="16"/>
        <item x="24"/>
        <item x="38"/>
        <item x="39"/>
        <item x="46"/>
        <item x="45"/>
        <item x="44"/>
        <item x="14"/>
        <item x="19"/>
        <item x="12"/>
        <item x="5"/>
        <item x="17"/>
        <item x="15"/>
        <item x="1"/>
        <item x="23"/>
        <item x="20"/>
        <item x="21"/>
        <item x="36"/>
        <item x="34"/>
        <item x="35"/>
        <item x="0"/>
        <item x="18"/>
        <item x="37"/>
        <item x="11"/>
        <item x="9"/>
        <item x="10"/>
        <item x="4"/>
        <item x="22"/>
        <item x="26"/>
        <item x="32"/>
        <item x="47"/>
        <item x="40"/>
        <item x="3"/>
        <item x="33"/>
        <item x="25"/>
        <item x="8"/>
        <item x="2"/>
        <item x="29"/>
        <item x="7"/>
        <item x="41"/>
        <item x="42"/>
        <item x="43"/>
        <item x="27"/>
        <item x="31"/>
        <item x="13"/>
        <item x="6"/>
        <item x="30"/>
        <item x="28"/>
        <item t="default"/>
      </items>
    </pivotField>
    <pivotField showAll="0">
      <items count="11">
        <item x="8"/>
        <item x="0"/>
        <item x="9"/>
        <item x="3"/>
        <item x="6"/>
        <item x="7"/>
        <item x="1"/>
        <item x="2"/>
        <item x="4"/>
        <item x="5"/>
        <item t="default"/>
      </items>
    </pivotField>
    <pivotField axis="axisPage" showAll="0">
      <items count="22">
        <item x="13"/>
        <item x="16"/>
        <item x="10"/>
        <item x="12"/>
        <item x="7"/>
        <item x="11"/>
        <item x="1"/>
        <item x="15"/>
        <item x="5"/>
        <item x="2"/>
        <item x="17"/>
        <item x="6"/>
        <item x="3"/>
        <item x="14"/>
        <item x="4"/>
        <item x="0"/>
        <item x="18"/>
        <item x="19"/>
        <item x="20"/>
        <item x="9"/>
        <item x="8"/>
        <item t="default"/>
      </items>
    </pivotField>
    <pivotField dataField="1" numFmtId="3" showAll="0"/>
    <pivotField dataField="1" showAll="0"/>
    <pivotField dataField="1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Summe von Kilometerstand" fld="4" baseField="0" baseItem="0"/>
    <dataField name="Summe von Preis" fld="6" baseField="0" baseItem="0"/>
    <dataField name="Summe von P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3CD16-8739-49AC-8EBA-C2DFD6C7042F}">
  <dimension ref="A1:J64"/>
  <sheetViews>
    <sheetView topLeftCell="A16" workbookViewId="0">
      <selection activeCell="J3" sqref="J3"/>
    </sheetView>
  </sheetViews>
  <sheetFormatPr baseColWidth="10" defaultRowHeight="15" x14ac:dyDescent="0.25"/>
  <cols>
    <col min="3" max="3" width="17.42578125" customWidth="1"/>
    <col min="4" max="4" width="32.7109375" customWidth="1"/>
    <col min="5" max="5" width="14.85546875" customWidth="1"/>
    <col min="6" max="6" width="16.42578125" customWidth="1"/>
    <col min="7" max="8" width="12.5703125" customWidth="1"/>
    <col min="9" max="9" width="12.85546875" customWidth="1"/>
    <col min="10" max="10" width="11.7109375" customWidth="1"/>
  </cols>
  <sheetData>
    <row r="1" spans="1:10" ht="30" x14ac:dyDescent="0.25">
      <c r="A1" t="s">
        <v>4</v>
      </c>
      <c r="B1" t="s">
        <v>5</v>
      </c>
      <c r="C1" t="s">
        <v>6</v>
      </c>
      <c r="D1" t="s">
        <v>7</v>
      </c>
      <c r="E1" t="s">
        <v>3</v>
      </c>
      <c r="F1" s="2" t="s">
        <v>22</v>
      </c>
      <c r="G1" s="16" t="s">
        <v>101</v>
      </c>
      <c r="H1" s="16"/>
      <c r="I1" s="16" t="s">
        <v>102</v>
      </c>
      <c r="J1" s="16"/>
    </row>
    <row r="2" spans="1:10" x14ac:dyDescent="0.25">
      <c r="G2" s="2" t="s">
        <v>12</v>
      </c>
      <c r="H2" t="s">
        <v>11</v>
      </c>
      <c r="I2" t="s">
        <v>12</v>
      </c>
      <c r="J2" t="s">
        <v>11</v>
      </c>
    </row>
    <row r="3" spans="1:10" x14ac:dyDescent="0.25">
      <c r="A3" t="s">
        <v>8</v>
      </c>
      <c r="B3" t="s">
        <v>0</v>
      </c>
      <c r="C3" t="s">
        <v>1</v>
      </c>
      <c r="D3" t="s">
        <v>2</v>
      </c>
      <c r="E3">
        <v>21</v>
      </c>
      <c r="F3" s="1" t="s">
        <v>23</v>
      </c>
      <c r="G3" s="4">
        <v>297</v>
      </c>
      <c r="H3" s="4">
        <v>817</v>
      </c>
      <c r="I3" s="4">
        <v>196</v>
      </c>
      <c r="J3" s="4">
        <v>378</v>
      </c>
    </row>
    <row r="4" spans="1:10" x14ac:dyDescent="0.25">
      <c r="A4" t="s">
        <v>8</v>
      </c>
      <c r="B4" t="s">
        <v>0</v>
      </c>
      <c r="C4" t="s">
        <v>1</v>
      </c>
      <c r="D4" t="s">
        <v>9</v>
      </c>
      <c r="E4">
        <v>56</v>
      </c>
      <c r="F4" s="1" t="s">
        <v>24</v>
      </c>
      <c r="G4" s="4">
        <v>276</v>
      </c>
      <c r="H4" s="4">
        <v>1424</v>
      </c>
      <c r="I4" s="4">
        <v>164</v>
      </c>
      <c r="J4" s="4">
        <v>605</v>
      </c>
    </row>
    <row r="5" spans="1:10" x14ac:dyDescent="0.25">
      <c r="A5" t="s">
        <v>8</v>
      </c>
      <c r="B5" t="s">
        <v>0</v>
      </c>
      <c r="C5" t="s">
        <v>10</v>
      </c>
      <c r="D5" t="s">
        <v>15</v>
      </c>
      <c r="E5">
        <v>20</v>
      </c>
      <c r="F5" s="1" t="s">
        <v>24</v>
      </c>
      <c r="G5" s="4">
        <v>289</v>
      </c>
      <c r="H5" s="4">
        <v>1466</v>
      </c>
      <c r="I5" s="4">
        <v>164</v>
      </c>
      <c r="J5" s="4">
        <v>952</v>
      </c>
    </row>
    <row r="6" spans="1:10" x14ac:dyDescent="0.25">
      <c r="A6" t="s">
        <v>8</v>
      </c>
      <c r="B6" t="s">
        <v>13</v>
      </c>
      <c r="C6" t="s">
        <v>14</v>
      </c>
      <c r="D6" t="s">
        <v>16</v>
      </c>
      <c r="E6">
        <v>24</v>
      </c>
      <c r="F6" s="1" t="s">
        <v>23</v>
      </c>
      <c r="G6" s="4">
        <v>259</v>
      </c>
      <c r="H6" s="4">
        <v>309</v>
      </c>
      <c r="I6" s="4">
        <v>125</v>
      </c>
      <c r="J6" s="4">
        <v>358</v>
      </c>
    </row>
    <row r="7" spans="1:10" x14ac:dyDescent="0.25">
      <c r="A7" t="s">
        <v>8</v>
      </c>
      <c r="B7" t="s">
        <v>13</v>
      </c>
      <c r="C7" t="s">
        <v>17</v>
      </c>
      <c r="D7" t="s">
        <v>18</v>
      </c>
      <c r="E7">
        <v>18</v>
      </c>
      <c r="F7" s="1" t="s">
        <v>25</v>
      </c>
      <c r="G7" s="4">
        <v>266</v>
      </c>
      <c r="H7" s="4">
        <v>316</v>
      </c>
      <c r="I7" s="4">
        <v>130</v>
      </c>
      <c r="J7" s="4">
        <v>212</v>
      </c>
    </row>
    <row r="8" spans="1:10" x14ac:dyDescent="0.25">
      <c r="A8" t="s">
        <v>8</v>
      </c>
      <c r="B8" t="s">
        <v>13</v>
      </c>
      <c r="C8" t="s">
        <v>19</v>
      </c>
      <c r="D8" t="s">
        <v>18</v>
      </c>
      <c r="E8">
        <v>8</v>
      </c>
      <c r="F8" s="1" t="s">
        <v>25</v>
      </c>
      <c r="G8" s="4">
        <v>266</v>
      </c>
      <c r="H8" s="4">
        <v>316</v>
      </c>
      <c r="I8" s="4">
        <v>151</v>
      </c>
      <c r="J8" s="4">
        <v>212</v>
      </c>
    </row>
    <row r="9" spans="1:10" x14ac:dyDescent="0.25">
      <c r="A9" t="s">
        <v>8</v>
      </c>
      <c r="B9" t="s">
        <v>20</v>
      </c>
      <c r="C9" t="s">
        <v>21</v>
      </c>
      <c r="D9" t="s">
        <v>79</v>
      </c>
      <c r="E9">
        <v>19</v>
      </c>
      <c r="F9" s="1" t="s">
        <v>24</v>
      </c>
      <c r="G9" s="4">
        <v>357</v>
      </c>
      <c r="H9" s="4">
        <v>484</v>
      </c>
      <c r="I9" s="4">
        <v>318</v>
      </c>
      <c r="J9" s="4">
        <v>582</v>
      </c>
    </row>
    <row r="10" spans="1:10" x14ac:dyDescent="0.25">
      <c r="A10" t="s">
        <v>8</v>
      </c>
      <c r="B10" t="s">
        <v>20</v>
      </c>
      <c r="C10" t="s">
        <v>26</v>
      </c>
      <c r="D10" t="s">
        <v>79</v>
      </c>
      <c r="E10">
        <v>14</v>
      </c>
      <c r="F10" s="1" t="s">
        <v>25</v>
      </c>
      <c r="G10" s="4">
        <v>381</v>
      </c>
      <c r="H10" s="4">
        <v>484</v>
      </c>
      <c r="I10" s="4">
        <v>274</v>
      </c>
      <c r="J10" s="4">
        <v>620</v>
      </c>
    </row>
    <row r="11" spans="1:10" s="3" customFormat="1" x14ac:dyDescent="0.25">
      <c r="A11" s="3" t="s">
        <v>8</v>
      </c>
      <c r="B11" s="3" t="s">
        <v>20</v>
      </c>
      <c r="C11" s="3" t="s">
        <v>27</v>
      </c>
      <c r="D11" s="3" t="s">
        <v>80</v>
      </c>
      <c r="E11" s="3">
        <v>23</v>
      </c>
      <c r="F11" s="1" t="s">
        <v>24</v>
      </c>
      <c r="G11" s="4">
        <v>309</v>
      </c>
      <c r="H11" s="4">
        <v>479</v>
      </c>
      <c r="I11" s="4">
        <v>240</v>
      </c>
      <c r="J11" s="4">
        <v>777</v>
      </c>
    </row>
    <row r="12" spans="1:10" x14ac:dyDescent="0.25">
      <c r="A12" t="s">
        <v>8</v>
      </c>
      <c r="B12" t="s">
        <v>20</v>
      </c>
      <c r="C12" t="s">
        <v>27</v>
      </c>
      <c r="D12" t="s">
        <v>9</v>
      </c>
      <c r="E12">
        <v>45</v>
      </c>
      <c r="F12" s="1" t="s">
        <v>24</v>
      </c>
      <c r="G12" s="4">
        <v>279</v>
      </c>
      <c r="H12" s="4">
        <v>1572</v>
      </c>
      <c r="I12" s="4">
        <v>239</v>
      </c>
      <c r="J12" s="4">
        <v>594</v>
      </c>
    </row>
    <row r="13" spans="1:10" x14ac:dyDescent="0.25">
      <c r="A13" t="s">
        <v>8</v>
      </c>
      <c r="B13" t="s">
        <v>28</v>
      </c>
      <c r="C13" t="s">
        <v>29</v>
      </c>
      <c r="D13" t="s">
        <v>30</v>
      </c>
      <c r="E13">
        <v>27</v>
      </c>
      <c r="F13" s="1" t="s">
        <v>31</v>
      </c>
      <c r="G13" s="4">
        <v>206</v>
      </c>
      <c r="H13" s="4">
        <v>938</v>
      </c>
      <c r="I13" s="4">
        <v>189</v>
      </c>
      <c r="J13" s="4">
        <v>298</v>
      </c>
    </row>
    <row r="14" spans="1:10" x14ac:dyDescent="0.25">
      <c r="A14" t="s">
        <v>8</v>
      </c>
      <c r="B14" t="s">
        <v>32</v>
      </c>
      <c r="C14" t="s">
        <v>33</v>
      </c>
      <c r="D14" t="s">
        <v>34</v>
      </c>
      <c r="E14">
        <v>15</v>
      </c>
      <c r="F14" s="1" t="s">
        <v>35</v>
      </c>
      <c r="G14" s="4">
        <v>161</v>
      </c>
      <c r="H14" s="4">
        <v>509</v>
      </c>
      <c r="I14" s="4">
        <v>172</v>
      </c>
      <c r="J14" s="4">
        <v>495</v>
      </c>
    </row>
    <row r="15" spans="1:10" x14ac:dyDescent="0.25">
      <c r="A15" t="s">
        <v>8</v>
      </c>
      <c r="B15" t="s">
        <v>36</v>
      </c>
      <c r="C15" t="s">
        <v>37</v>
      </c>
      <c r="D15" t="s">
        <v>81</v>
      </c>
      <c r="E15">
        <v>21</v>
      </c>
      <c r="F15" s="1" t="s">
        <v>38</v>
      </c>
      <c r="G15" s="4">
        <v>200</v>
      </c>
      <c r="H15" s="4">
        <v>266</v>
      </c>
      <c r="I15" s="4">
        <v>161</v>
      </c>
      <c r="J15" s="4">
        <v>189</v>
      </c>
    </row>
    <row r="16" spans="1:10" x14ac:dyDescent="0.25">
      <c r="A16" t="s">
        <v>8</v>
      </c>
      <c r="B16" t="s">
        <v>36</v>
      </c>
      <c r="C16" t="s">
        <v>39</v>
      </c>
      <c r="D16" t="s">
        <v>40</v>
      </c>
      <c r="E16">
        <v>5</v>
      </c>
      <c r="F16" s="1" t="s">
        <v>24</v>
      </c>
      <c r="G16" s="4">
        <v>210</v>
      </c>
      <c r="H16" s="4">
        <v>295</v>
      </c>
      <c r="I16" s="4">
        <v>115</v>
      </c>
      <c r="J16" s="4">
        <v>179</v>
      </c>
    </row>
    <row r="17" spans="1:10" x14ac:dyDescent="0.25">
      <c r="A17" t="s">
        <v>8</v>
      </c>
      <c r="B17" t="s">
        <v>41</v>
      </c>
      <c r="C17" t="s">
        <v>42</v>
      </c>
      <c r="D17" t="s">
        <v>43</v>
      </c>
      <c r="E17">
        <v>23</v>
      </c>
      <c r="F17" s="1" t="s">
        <v>24</v>
      </c>
      <c r="G17" s="4">
        <v>356</v>
      </c>
      <c r="H17" s="4">
        <v>2120</v>
      </c>
      <c r="I17" s="4">
        <v>240</v>
      </c>
      <c r="J17" s="4">
        <v>422</v>
      </c>
    </row>
    <row r="18" spans="1:10" x14ac:dyDescent="0.25">
      <c r="A18" t="s">
        <v>8</v>
      </c>
      <c r="B18" t="s">
        <v>44</v>
      </c>
      <c r="C18" t="s">
        <v>45</v>
      </c>
      <c r="D18" t="s">
        <v>9</v>
      </c>
      <c r="E18">
        <v>17</v>
      </c>
      <c r="F18" s="1" t="s">
        <v>24</v>
      </c>
      <c r="G18" s="4">
        <v>240</v>
      </c>
      <c r="H18" s="4">
        <v>1236</v>
      </c>
      <c r="I18" s="4">
        <v>121</v>
      </c>
      <c r="J18" s="4">
        <v>233</v>
      </c>
    </row>
    <row r="19" spans="1:10" x14ac:dyDescent="0.25">
      <c r="A19" t="s">
        <v>8</v>
      </c>
      <c r="B19" t="s">
        <v>44</v>
      </c>
      <c r="C19" t="s">
        <v>45</v>
      </c>
      <c r="D19" t="s">
        <v>79</v>
      </c>
      <c r="E19">
        <v>20</v>
      </c>
      <c r="F19" s="1" t="s">
        <v>46</v>
      </c>
      <c r="G19" s="4">
        <v>231</v>
      </c>
      <c r="H19" s="4">
        <v>303</v>
      </c>
      <c r="I19" s="4">
        <v>186</v>
      </c>
      <c r="J19" s="4">
        <v>405</v>
      </c>
    </row>
    <row r="20" spans="1:10" x14ac:dyDescent="0.25">
      <c r="A20" t="s">
        <v>8</v>
      </c>
      <c r="B20" t="s">
        <v>44</v>
      </c>
      <c r="C20" t="s">
        <v>47</v>
      </c>
      <c r="D20" t="s">
        <v>48</v>
      </c>
      <c r="E20">
        <v>6</v>
      </c>
      <c r="F20" s="1" t="s">
        <v>25</v>
      </c>
      <c r="G20" s="4">
        <v>201</v>
      </c>
      <c r="H20" s="4">
        <v>344</v>
      </c>
      <c r="I20" s="4">
        <v>121</v>
      </c>
      <c r="J20" s="4">
        <v>265</v>
      </c>
    </row>
    <row r="21" spans="1:10" s="3" customFormat="1" x14ac:dyDescent="0.25">
      <c r="A21" s="3" t="s">
        <v>8</v>
      </c>
      <c r="B21" s="3" t="s">
        <v>44</v>
      </c>
      <c r="C21" s="3" t="s">
        <v>85</v>
      </c>
      <c r="D21" s="3" t="s">
        <v>79</v>
      </c>
      <c r="E21" s="3">
        <v>23</v>
      </c>
      <c r="F21" s="1" t="s">
        <v>25</v>
      </c>
      <c r="G21" s="4">
        <v>220</v>
      </c>
      <c r="H21" s="4">
        <v>295</v>
      </c>
      <c r="I21" s="4">
        <v>171</v>
      </c>
      <c r="J21" s="4">
        <v>344</v>
      </c>
    </row>
    <row r="22" spans="1:10" x14ac:dyDescent="0.25">
      <c r="A22" t="s">
        <v>8</v>
      </c>
      <c r="B22" t="s">
        <v>49</v>
      </c>
      <c r="C22" t="s">
        <v>50</v>
      </c>
      <c r="D22" t="s">
        <v>51</v>
      </c>
      <c r="E22">
        <v>17</v>
      </c>
      <c r="F22" s="1" t="s">
        <v>38</v>
      </c>
      <c r="G22" s="4">
        <v>185</v>
      </c>
      <c r="H22" s="4">
        <v>841</v>
      </c>
      <c r="I22" s="4">
        <v>198</v>
      </c>
      <c r="J22" s="4">
        <v>292</v>
      </c>
    </row>
    <row r="23" spans="1:10" x14ac:dyDescent="0.25">
      <c r="A23" t="s">
        <v>8</v>
      </c>
      <c r="B23" t="s">
        <v>49</v>
      </c>
      <c r="C23" t="s">
        <v>52</v>
      </c>
      <c r="D23" t="s">
        <v>53</v>
      </c>
      <c r="E23">
        <v>14</v>
      </c>
      <c r="F23" s="1" t="s">
        <v>38</v>
      </c>
      <c r="G23" s="4">
        <v>269</v>
      </c>
      <c r="H23" s="4">
        <v>2630</v>
      </c>
      <c r="I23" s="4">
        <v>166</v>
      </c>
      <c r="J23" s="4">
        <v>263</v>
      </c>
    </row>
    <row r="24" spans="1:10" x14ac:dyDescent="0.25">
      <c r="A24" t="s">
        <v>54</v>
      </c>
      <c r="B24" t="s">
        <v>55</v>
      </c>
      <c r="C24" t="s">
        <v>56</v>
      </c>
      <c r="D24" t="s">
        <v>82</v>
      </c>
      <c r="E24">
        <v>14</v>
      </c>
      <c r="F24" s="1" t="s">
        <v>31</v>
      </c>
      <c r="G24" s="4">
        <v>252</v>
      </c>
      <c r="H24" s="4">
        <v>1195</v>
      </c>
      <c r="I24" s="4">
        <v>161</v>
      </c>
      <c r="J24" s="4">
        <v>289</v>
      </c>
    </row>
    <row r="25" spans="1:10" x14ac:dyDescent="0.25">
      <c r="A25" t="s">
        <v>54</v>
      </c>
      <c r="B25" t="s">
        <v>55</v>
      </c>
      <c r="C25" t="s">
        <v>57</v>
      </c>
      <c r="D25" t="s">
        <v>58</v>
      </c>
      <c r="E25">
        <v>10</v>
      </c>
      <c r="F25" s="1" t="s">
        <v>38</v>
      </c>
      <c r="G25" s="4">
        <v>218</v>
      </c>
      <c r="H25" s="4">
        <v>1201</v>
      </c>
      <c r="I25" s="4">
        <v>215</v>
      </c>
      <c r="J25" s="4">
        <v>357</v>
      </c>
    </row>
    <row r="26" spans="1:10" s="3" customFormat="1" x14ac:dyDescent="0.25">
      <c r="A26" s="3" t="s">
        <v>54</v>
      </c>
      <c r="B26" s="3" t="s">
        <v>55</v>
      </c>
      <c r="C26" s="3" t="s">
        <v>83</v>
      </c>
      <c r="D26" s="3" t="s">
        <v>84</v>
      </c>
      <c r="E26" s="3">
        <v>24</v>
      </c>
      <c r="F26" s="1" t="s">
        <v>24</v>
      </c>
      <c r="G26" s="4">
        <v>234</v>
      </c>
      <c r="H26" s="4">
        <v>1078</v>
      </c>
      <c r="I26" s="4">
        <v>120</v>
      </c>
      <c r="J26" s="4">
        <v>343</v>
      </c>
    </row>
    <row r="27" spans="1:10" x14ac:dyDescent="0.25">
      <c r="A27" t="s">
        <v>54</v>
      </c>
      <c r="B27" t="s">
        <v>55</v>
      </c>
      <c r="C27" t="s">
        <v>59</v>
      </c>
      <c r="D27" t="s">
        <v>60</v>
      </c>
      <c r="E27">
        <v>20</v>
      </c>
      <c r="F27" s="1" t="s">
        <v>38</v>
      </c>
      <c r="G27" s="4">
        <v>81</v>
      </c>
      <c r="H27" s="4">
        <v>1384</v>
      </c>
      <c r="I27" s="4">
        <v>275</v>
      </c>
      <c r="J27" s="4">
        <v>458</v>
      </c>
    </row>
    <row r="28" spans="1:10" x14ac:dyDescent="0.25">
      <c r="A28" t="s">
        <v>54</v>
      </c>
      <c r="B28" t="s">
        <v>55</v>
      </c>
      <c r="C28" t="s">
        <v>59</v>
      </c>
      <c r="D28" t="s">
        <v>58</v>
      </c>
      <c r="E28">
        <v>19</v>
      </c>
      <c r="F28" s="1" t="s">
        <v>46</v>
      </c>
      <c r="G28" s="4">
        <v>309</v>
      </c>
      <c r="H28" s="4">
        <v>2980</v>
      </c>
      <c r="I28" s="4">
        <v>223</v>
      </c>
      <c r="J28" s="4">
        <v>452</v>
      </c>
    </row>
    <row r="29" spans="1:10" x14ac:dyDescent="0.25">
      <c r="A29" t="s">
        <v>54</v>
      </c>
      <c r="B29" t="s">
        <v>55</v>
      </c>
      <c r="C29" t="s">
        <v>61</v>
      </c>
      <c r="D29" t="s">
        <v>58</v>
      </c>
      <c r="E29">
        <v>9</v>
      </c>
      <c r="F29" s="1" t="s">
        <v>38</v>
      </c>
      <c r="G29" s="4">
        <v>223</v>
      </c>
      <c r="H29" s="4">
        <v>1155</v>
      </c>
      <c r="I29" s="4">
        <v>229</v>
      </c>
      <c r="J29" s="4">
        <v>841</v>
      </c>
    </row>
    <row r="30" spans="1:10" x14ac:dyDescent="0.25">
      <c r="A30" t="s">
        <v>54</v>
      </c>
      <c r="B30" t="s">
        <v>55</v>
      </c>
      <c r="C30" t="s">
        <v>61</v>
      </c>
      <c r="D30" t="s">
        <v>62</v>
      </c>
      <c r="E30">
        <v>1</v>
      </c>
      <c r="F30" s="1" t="s">
        <v>63</v>
      </c>
      <c r="G30" s="4">
        <v>675</v>
      </c>
      <c r="H30" s="4">
        <v>1331</v>
      </c>
      <c r="I30" s="4">
        <v>46</v>
      </c>
      <c r="J30" s="4">
        <v>75</v>
      </c>
    </row>
    <row r="31" spans="1:10" s="3" customFormat="1" x14ac:dyDescent="0.25">
      <c r="A31" s="3" t="s">
        <v>54</v>
      </c>
      <c r="B31" s="3" t="s">
        <v>44</v>
      </c>
      <c r="C31" s="3" t="s">
        <v>85</v>
      </c>
      <c r="D31" s="3" t="s">
        <v>79</v>
      </c>
      <c r="E31" s="3">
        <v>23</v>
      </c>
      <c r="F31" s="1" t="s">
        <v>25</v>
      </c>
      <c r="G31" s="4">
        <v>528</v>
      </c>
      <c r="H31" s="4">
        <v>373</v>
      </c>
      <c r="I31" s="4">
        <v>171</v>
      </c>
      <c r="J31" s="4">
        <v>344</v>
      </c>
    </row>
    <row r="32" spans="1:10" x14ac:dyDescent="0.25">
      <c r="A32" t="s">
        <v>54</v>
      </c>
      <c r="B32" t="s">
        <v>64</v>
      </c>
      <c r="C32" t="s">
        <v>65</v>
      </c>
      <c r="D32" t="s">
        <v>66</v>
      </c>
      <c r="E32">
        <v>10</v>
      </c>
      <c r="F32" s="1" t="s">
        <v>24</v>
      </c>
      <c r="G32" s="4">
        <v>240</v>
      </c>
      <c r="H32" s="4">
        <v>856</v>
      </c>
      <c r="I32" s="4">
        <v>160</v>
      </c>
      <c r="J32" s="4">
        <v>345</v>
      </c>
    </row>
    <row r="33" spans="1:10" x14ac:dyDescent="0.25">
      <c r="A33" t="s">
        <v>67</v>
      </c>
      <c r="B33" t="s">
        <v>68</v>
      </c>
      <c r="C33" t="s">
        <v>69</v>
      </c>
      <c r="D33" t="s">
        <v>70</v>
      </c>
      <c r="E33">
        <v>10</v>
      </c>
      <c r="F33" s="1" t="s">
        <v>71</v>
      </c>
      <c r="G33" s="4">
        <v>183</v>
      </c>
      <c r="H33" s="4">
        <v>1098</v>
      </c>
      <c r="I33" s="4">
        <v>126</v>
      </c>
      <c r="J33" s="4">
        <v>321</v>
      </c>
    </row>
    <row r="34" spans="1:10" x14ac:dyDescent="0.25">
      <c r="A34" t="s">
        <v>67</v>
      </c>
      <c r="B34" t="s">
        <v>68</v>
      </c>
      <c r="C34" t="s">
        <v>72</v>
      </c>
      <c r="D34" t="s">
        <v>73</v>
      </c>
      <c r="E34">
        <v>6</v>
      </c>
      <c r="F34" s="1" t="s">
        <v>71</v>
      </c>
      <c r="G34" s="4">
        <v>103</v>
      </c>
      <c r="H34" s="4">
        <v>481</v>
      </c>
      <c r="I34" s="4">
        <v>161</v>
      </c>
      <c r="J34" s="4">
        <v>349</v>
      </c>
    </row>
    <row r="35" spans="1:10" x14ac:dyDescent="0.25">
      <c r="A35" t="s">
        <v>67</v>
      </c>
      <c r="B35" t="s">
        <v>68</v>
      </c>
      <c r="C35" t="s">
        <v>74</v>
      </c>
      <c r="D35" t="s">
        <v>75</v>
      </c>
      <c r="E35">
        <v>12</v>
      </c>
      <c r="F35" s="1" t="s">
        <v>24</v>
      </c>
      <c r="G35" s="4">
        <v>149</v>
      </c>
      <c r="H35" s="4">
        <v>698</v>
      </c>
      <c r="I35" s="4">
        <v>133</v>
      </c>
      <c r="J35" s="4">
        <v>357</v>
      </c>
    </row>
    <row r="36" spans="1:10" x14ac:dyDescent="0.25">
      <c r="A36" t="s">
        <v>67</v>
      </c>
      <c r="B36" t="s">
        <v>68</v>
      </c>
      <c r="C36" t="s">
        <v>74</v>
      </c>
      <c r="D36" t="s">
        <v>89</v>
      </c>
      <c r="E36">
        <v>15</v>
      </c>
      <c r="F36" s="1" t="s">
        <v>38</v>
      </c>
      <c r="G36" s="4">
        <v>138</v>
      </c>
      <c r="H36" s="4">
        <v>961</v>
      </c>
      <c r="I36" s="4">
        <v>109</v>
      </c>
      <c r="J36" s="4">
        <v>229</v>
      </c>
    </row>
    <row r="37" spans="1:10" x14ac:dyDescent="0.25">
      <c r="A37" t="s">
        <v>67</v>
      </c>
      <c r="B37" t="s">
        <v>68</v>
      </c>
      <c r="C37" t="s">
        <v>76</v>
      </c>
      <c r="D37" t="s">
        <v>70</v>
      </c>
      <c r="E37">
        <v>8</v>
      </c>
      <c r="F37" s="1" t="s">
        <v>63</v>
      </c>
      <c r="G37" s="4">
        <v>342</v>
      </c>
      <c r="H37" s="4">
        <v>553</v>
      </c>
      <c r="I37" s="4">
        <v>161</v>
      </c>
      <c r="J37" s="4">
        <v>401</v>
      </c>
    </row>
    <row r="38" spans="1:10" x14ac:dyDescent="0.25">
      <c r="A38" t="s">
        <v>67</v>
      </c>
      <c r="B38" t="s">
        <v>64</v>
      </c>
      <c r="C38" t="s">
        <v>77</v>
      </c>
      <c r="D38" t="s">
        <v>78</v>
      </c>
      <c r="E38">
        <v>10</v>
      </c>
      <c r="F38" s="1" t="s">
        <v>24</v>
      </c>
      <c r="G38" s="4">
        <v>298</v>
      </c>
      <c r="H38" s="4">
        <v>750</v>
      </c>
      <c r="I38" s="4">
        <v>250</v>
      </c>
      <c r="J38" s="4">
        <v>350</v>
      </c>
    </row>
    <row r="39" spans="1:10" x14ac:dyDescent="0.25">
      <c r="A39" t="s">
        <v>86</v>
      </c>
      <c r="B39" t="s">
        <v>87</v>
      </c>
      <c r="C39" t="s">
        <v>88</v>
      </c>
      <c r="D39" t="s">
        <v>89</v>
      </c>
      <c r="E39">
        <v>40</v>
      </c>
      <c r="F39" s="1" t="s">
        <v>31</v>
      </c>
      <c r="G39" s="4">
        <v>183</v>
      </c>
      <c r="H39" s="4">
        <v>650</v>
      </c>
      <c r="I39" s="4">
        <v>206</v>
      </c>
      <c r="J39" s="4">
        <v>479</v>
      </c>
    </row>
    <row r="40" spans="1:10" x14ac:dyDescent="0.25">
      <c r="A40" t="s">
        <v>86</v>
      </c>
      <c r="B40" t="s">
        <v>87</v>
      </c>
      <c r="C40" t="s">
        <v>88</v>
      </c>
      <c r="D40" t="s">
        <v>90</v>
      </c>
      <c r="E40">
        <v>55</v>
      </c>
      <c r="F40" s="1" t="s">
        <v>71</v>
      </c>
      <c r="G40" s="4">
        <v>159</v>
      </c>
      <c r="H40" s="4">
        <v>360</v>
      </c>
      <c r="I40" s="4">
        <v>239</v>
      </c>
      <c r="J40" s="4">
        <v>381</v>
      </c>
    </row>
    <row r="41" spans="1:10" x14ac:dyDescent="0.25">
      <c r="A41" t="s">
        <v>86</v>
      </c>
      <c r="B41" t="s">
        <v>87</v>
      </c>
      <c r="C41" t="s">
        <v>91</v>
      </c>
      <c r="D41" t="s">
        <v>92</v>
      </c>
      <c r="E41">
        <v>25</v>
      </c>
      <c r="F41" s="1" t="s">
        <v>31</v>
      </c>
      <c r="G41" s="4">
        <v>151</v>
      </c>
      <c r="H41" s="4">
        <v>477</v>
      </c>
      <c r="I41" s="4">
        <v>34</v>
      </c>
      <c r="J41" s="4">
        <v>211</v>
      </c>
    </row>
    <row r="42" spans="1:10" x14ac:dyDescent="0.25">
      <c r="A42" t="s">
        <v>86</v>
      </c>
      <c r="B42" t="s">
        <v>87</v>
      </c>
      <c r="C42" t="s">
        <v>93</v>
      </c>
      <c r="D42" t="s">
        <v>89</v>
      </c>
      <c r="E42">
        <v>22</v>
      </c>
      <c r="F42" s="1" t="s">
        <v>31</v>
      </c>
      <c r="G42" s="4">
        <v>166</v>
      </c>
      <c r="H42" s="4">
        <v>798</v>
      </c>
      <c r="I42" s="4">
        <v>160</v>
      </c>
      <c r="J42" s="4">
        <v>656</v>
      </c>
    </row>
    <row r="43" spans="1:10" x14ac:dyDescent="0.25">
      <c r="A43" t="s">
        <v>86</v>
      </c>
      <c r="B43" t="s">
        <v>87</v>
      </c>
      <c r="C43" t="s">
        <v>94</v>
      </c>
      <c r="D43" t="s">
        <v>95</v>
      </c>
      <c r="E43">
        <v>11</v>
      </c>
      <c r="F43" s="1" t="s">
        <v>35</v>
      </c>
      <c r="G43" s="4">
        <v>194</v>
      </c>
      <c r="H43" s="4">
        <v>798</v>
      </c>
      <c r="I43" s="4">
        <v>120</v>
      </c>
      <c r="J43" s="4">
        <v>246</v>
      </c>
    </row>
    <row r="44" spans="1:10" x14ac:dyDescent="0.25">
      <c r="A44" t="s">
        <v>86</v>
      </c>
      <c r="B44" t="s">
        <v>87</v>
      </c>
      <c r="C44" t="s">
        <v>94</v>
      </c>
      <c r="D44" t="s">
        <v>90</v>
      </c>
      <c r="E44">
        <v>38</v>
      </c>
      <c r="F44" s="1" t="s">
        <v>71</v>
      </c>
      <c r="G44" s="4">
        <v>159</v>
      </c>
      <c r="H44" s="4">
        <v>360</v>
      </c>
      <c r="I44" s="4">
        <v>239</v>
      </c>
      <c r="J44" s="4">
        <v>381</v>
      </c>
    </row>
    <row r="45" spans="1:10" x14ac:dyDescent="0.25">
      <c r="A45" t="s">
        <v>96</v>
      </c>
      <c r="B45" t="s">
        <v>97</v>
      </c>
      <c r="C45" t="s">
        <v>98</v>
      </c>
      <c r="D45" t="s">
        <v>99</v>
      </c>
      <c r="E45">
        <v>18</v>
      </c>
      <c r="F45" s="1" t="s">
        <v>71</v>
      </c>
      <c r="G45" s="4">
        <v>217</v>
      </c>
      <c r="H45" s="4">
        <v>950</v>
      </c>
      <c r="I45" s="4">
        <v>154</v>
      </c>
      <c r="J45" s="4">
        <v>183</v>
      </c>
    </row>
    <row r="46" spans="1:10" x14ac:dyDescent="0.25">
      <c r="A46" t="s">
        <v>96</v>
      </c>
      <c r="B46" t="s">
        <v>97</v>
      </c>
      <c r="C46" t="s">
        <v>100</v>
      </c>
      <c r="D46" t="s">
        <v>99</v>
      </c>
      <c r="E46">
        <v>6</v>
      </c>
      <c r="F46" s="1" t="s">
        <v>71</v>
      </c>
      <c r="G46" s="4">
        <v>217</v>
      </c>
      <c r="H46" s="4">
        <v>950</v>
      </c>
      <c r="I46" s="4">
        <v>154</v>
      </c>
      <c r="J46" s="4">
        <v>183</v>
      </c>
    </row>
    <row r="48" spans="1:10" x14ac:dyDescent="0.25">
      <c r="A48" s="16" t="s">
        <v>103</v>
      </c>
      <c r="B48" s="16"/>
      <c r="C48" s="16"/>
      <c r="D48" s="16"/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</sheetData>
  <mergeCells count="3">
    <mergeCell ref="G1:H1"/>
    <mergeCell ref="I1:J1"/>
    <mergeCell ref="A48:D4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3E0C-CAEB-4468-BE8F-0F4C21E51F3B}">
  <dimension ref="A1:D30"/>
  <sheetViews>
    <sheetView workbookViewId="0">
      <selection sqref="A1:XFD1"/>
    </sheetView>
  </sheetViews>
  <sheetFormatPr baseColWidth="10" defaultRowHeight="15" x14ac:dyDescent="0.25"/>
  <cols>
    <col min="1" max="1" width="22.42578125" bestFit="1" customWidth="1"/>
    <col min="2" max="2" width="25.85546875" bestFit="1" customWidth="1"/>
    <col min="3" max="3" width="16.42578125" bestFit="1" customWidth="1"/>
    <col min="4" max="4" width="14" bestFit="1" customWidth="1"/>
    <col min="5" max="5" width="7" bestFit="1" customWidth="1"/>
    <col min="6" max="7" width="6" bestFit="1" customWidth="1"/>
    <col min="8" max="9" width="7" bestFit="1" customWidth="1"/>
    <col min="10" max="10" width="6" bestFit="1" customWidth="1"/>
    <col min="11" max="11" width="7" bestFit="1" customWidth="1"/>
    <col min="12" max="12" width="6" bestFit="1" customWidth="1"/>
    <col min="13" max="17" width="7" bestFit="1" customWidth="1"/>
    <col min="18" max="20" width="6" bestFit="1" customWidth="1"/>
    <col min="21" max="22" width="7" bestFit="1" customWidth="1"/>
    <col min="23" max="23" width="16.42578125" bestFit="1" customWidth="1"/>
    <col min="24" max="25" width="6" bestFit="1" customWidth="1"/>
    <col min="26" max="28" width="7" bestFit="1" customWidth="1"/>
    <col min="29" max="29" width="6" bestFit="1" customWidth="1"/>
    <col min="30" max="32" width="7" bestFit="1" customWidth="1"/>
    <col min="33" max="33" width="6" bestFit="1" customWidth="1"/>
    <col min="34" max="34" width="7" bestFit="1" customWidth="1"/>
    <col min="35" max="35" width="8" bestFit="1" customWidth="1"/>
    <col min="36" max="36" width="6" bestFit="1" customWidth="1"/>
    <col min="37" max="38" width="7" bestFit="1" customWidth="1"/>
    <col min="39" max="41" width="6" bestFit="1" customWidth="1"/>
    <col min="42" max="43" width="7" bestFit="1" customWidth="1"/>
    <col min="44" max="44" width="34" bestFit="1" customWidth="1"/>
    <col min="45" max="45" width="24.42578125" bestFit="1" customWidth="1"/>
  </cols>
  <sheetData>
    <row r="1" spans="1:4" x14ac:dyDescent="0.25">
      <c r="A1" s="17" t="s">
        <v>106</v>
      </c>
      <c r="B1" s="15" t="s">
        <v>539</v>
      </c>
    </row>
    <row r="3" spans="1:4" x14ac:dyDescent="0.25">
      <c r="A3" s="17" t="s">
        <v>537</v>
      </c>
      <c r="B3" s="15" t="s">
        <v>540</v>
      </c>
      <c r="C3" s="15" t="s">
        <v>542</v>
      </c>
      <c r="D3" s="15" t="s">
        <v>541</v>
      </c>
    </row>
    <row r="4" spans="1:4" x14ac:dyDescent="0.25">
      <c r="A4" s="18" t="s">
        <v>130</v>
      </c>
      <c r="B4" s="8">
        <v>139200</v>
      </c>
      <c r="C4" s="8">
        <v>228800</v>
      </c>
      <c r="D4" s="8">
        <v>95</v>
      </c>
    </row>
    <row r="5" spans="1:4" x14ac:dyDescent="0.25">
      <c r="A5" s="18" t="s">
        <v>139</v>
      </c>
      <c r="B5" s="8">
        <v>248800</v>
      </c>
      <c r="C5" s="8">
        <v>209200</v>
      </c>
      <c r="D5" s="8">
        <v>106</v>
      </c>
    </row>
    <row r="6" spans="1:4" x14ac:dyDescent="0.25">
      <c r="A6" s="18" t="s">
        <v>186</v>
      </c>
      <c r="B6" s="8">
        <v>74200</v>
      </c>
      <c r="C6" s="8">
        <v>99000</v>
      </c>
      <c r="D6" s="8">
        <v>30</v>
      </c>
    </row>
    <row r="7" spans="1:4" x14ac:dyDescent="0.25">
      <c r="A7" s="18" t="s">
        <v>120</v>
      </c>
      <c r="B7" s="8">
        <v>211250</v>
      </c>
      <c r="C7" s="8">
        <v>115800</v>
      </c>
      <c r="D7" s="8">
        <v>119</v>
      </c>
    </row>
    <row r="8" spans="1:4" x14ac:dyDescent="0.25">
      <c r="A8" s="18" t="s">
        <v>126</v>
      </c>
      <c r="B8" s="8">
        <v>12000</v>
      </c>
      <c r="C8" s="8">
        <v>730000</v>
      </c>
      <c r="D8" s="8">
        <v>180</v>
      </c>
    </row>
    <row r="9" spans="1:4" x14ac:dyDescent="0.25">
      <c r="A9" s="18" t="s">
        <v>128</v>
      </c>
      <c r="B9" s="8">
        <v>6600</v>
      </c>
      <c r="C9" s="8">
        <v>45000</v>
      </c>
      <c r="D9" s="8">
        <v>160</v>
      </c>
    </row>
    <row r="10" spans="1:4" x14ac:dyDescent="0.25">
      <c r="A10" s="18" t="s">
        <v>134</v>
      </c>
      <c r="B10" s="8">
        <v>45000</v>
      </c>
      <c r="C10" s="8">
        <v>850000</v>
      </c>
      <c r="D10" s="8">
        <v>45</v>
      </c>
    </row>
    <row r="11" spans="1:4" x14ac:dyDescent="0.25">
      <c r="A11" s="18" t="s">
        <v>136</v>
      </c>
      <c r="B11" s="8">
        <v>95500</v>
      </c>
      <c r="C11" s="8">
        <v>32800</v>
      </c>
      <c r="D11" s="8">
        <v>107</v>
      </c>
    </row>
    <row r="12" spans="1:4" x14ac:dyDescent="0.25">
      <c r="A12" s="18" t="s">
        <v>114</v>
      </c>
      <c r="B12" s="8">
        <v>301300</v>
      </c>
      <c r="C12" s="8">
        <v>317350</v>
      </c>
      <c r="D12" s="8">
        <v>890</v>
      </c>
    </row>
    <row r="13" spans="1:4" x14ac:dyDescent="0.25">
      <c r="A13" s="18" t="s">
        <v>110</v>
      </c>
      <c r="B13" s="8">
        <v>61863</v>
      </c>
      <c r="C13" s="8">
        <v>33600</v>
      </c>
      <c r="D13" s="8">
        <v>114</v>
      </c>
    </row>
    <row r="14" spans="1:4" x14ac:dyDescent="0.25">
      <c r="A14" s="18" t="s">
        <v>188</v>
      </c>
      <c r="B14" s="8">
        <v>1772</v>
      </c>
      <c r="C14" s="8">
        <v>10500</v>
      </c>
      <c r="D14" s="8">
        <v>12</v>
      </c>
    </row>
    <row r="15" spans="1:4" x14ac:dyDescent="0.25">
      <c r="A15" s="18" t="s">
        <v>144</v>
      </c>
      <c r="B15" s="8">
        <v>119600</v>
      </c>
      <c r="C15" s="8">
        <v>261129</v>
      </c>
      <c r="D15" s="8">
        <v>388</v>
      </c>
    </row>
    <row r="16" spans="1:4" x14ac:dyDescent="0.25">
      <c r="A16" s="18" t="s">
        <v>157</v>
      </c>
      <c r="B16" s="8">
        <v>7000</v>
      </c>
      <c r="C16" s="8">
        <v>75000</v>
      </c>
      <c r="D16" s="8">
        <v>12</v>
      </c>
    </row>
    <row r="17" spans="1:4" x14ac:dyDescent="0.25">
      <c r="A17" s="18" t="s">
        <v>151</v>
      </c>
      <c r="B17" s="8">
        <v>450</v>
      </c>
      <c r="C17" s="8">
        <v>65000</v>
      </c>
      <c r="D17" s="8">
        <v>85</v>
      </c>
    </row>
    <row r="18" spans="1:4" x14ac:dyDescent="0.25">
      <c r="A18" s="18" t="s">
        <v>153</v>
      </c>
      <c r="B18" s="8">
        <v>111000</v>
      </c>
      <c r="C18" s="8">
        <v>80000</v>
      </c>
      <c r="D18" s="8">
        <v>65</v>
      </c>
    </row>
    <row r="19" spans="1:4" x14ac:dyDescent="0.25">
      <c r="A19" s="18" t="s">
        <v>155</v>
      </c>
      <c r="B19" s="8">
        <v>98750</v>
      </c>
      <c r="C19" s="8">
        <v>36800</v>
      </c>
      <c r="D19" s="8">
        <v>90</v>
      </c>
    </row>
    <row r="20" spans="1:4" x14ac:dyDescent="0.25">
      <c r="A20" s="18" t="s">
        <v>159</v>
      </c>
      <c r="B20" s="8">
        <v>176950</v>
      </c>
      <c r="C20" s="8">
        <v>665000</v>
      </c>
      <c r="D20" s="8">
        <v>449</v>
      </c>
    </row>
    <row r="21" spans="1:4" x14ac:dyDescent="0.25">
      <c r="A21" s="18" t="s">
        <v>162</v>
      </c>
      <c r="B21" s="8">
        <v>145500</v>
      </c>
      <c r="C21" s="8">
        <v>48400</v>
      </c>
      <c r="D21" s="8">
        <v>160</v>
      </c>
    </row>
    <row r="22" spans="1:4" x14ac:dyDescent="0.25">
      <c r="A22" s="18" t="s">
        <v>163</v>
      </c>
      <c r="B22" s="8">
        <v>123000</v>
      </c>
      <c r="C22" s="8">
        <v>390000</v>
      </c>
      <c r="D22" s="8">
        <v>111</v>
      </c>
    </row>
    <row r="23" spans="1:4" x14ac:dyDescent="0.25">
      <c r="A23" s="18" t="s">
        <v>112</v>
      </c>
      <c r="B23" s="8">
        <v>172405</v>
      </c>
      <c r="C23" s="8">
        <v>278300</v>
      </c>
      <c r="D23" s="8">
        <v>122</v>
      </c>
    </row>
    <row r="24" spans="1:4" x14ac:dyDescent="0.25">
      <c r="A24" s="18" t="s">
        <v>167</v>
      </c>
      <c r="B24" s="8">
        <v>131053</v>
      </c>
      <c r="C24" s="8">
        <v>44000</v>
      </c>
      <c r="D24" s="8">
        <v>14</v>
      </c>
    </row>
    <row r="25" spans="1:4" x14ac:dyDescent="0.25">
      <c r="A25" s="18" t="s">
        <v>169</v>
      </c>
      <c r="B25" s="8">
        <v>17300</v>
      </c>
      <c r="C25" s="8">
        <v>218800</v>
      </c>
      <c r="D25" s="8">
        <v>76</v>
      </c>
    </row>
    <row r="26" spans="1:4" x14ac:dyDescent="0.25">
      <c r="A26" s="18" t="s">
        <v>191</v>
      </c>
      <c r="B26" s="8">
        <v>61000</v>
      </c>
      <c r="C26" s="8">
        <v>39900</v>
      </c>
      <c r="D26" s="8">
        <v>10</v>
      </c>
    </row>
    <row r="27" spans="1:4" x14ac:dyDescent="0.25">
      <c r="A27" s="18" t="s">
        <v>119</v>
      </c>
      <c r="B27" s="8">
        <v>145924</v>
      </c>
      <c r="C27" s="8">
        <v>149100</v>
      </c>
      <c r="D27" s="8">
        <v>219</v>
      </c>
    </row>
    <row r="28" spans="1:4" x14ac:dyDescent="0.25">
      <c r="A28" s="18" t="s">
        <v>179</v>
      </c>
      <c r="B28" s="8">
        <v>130574</v>
      </c>
      <c r="C28" s="8">
        <v>41400</v>
      </c>
      <c r="D28" s="8">
        <v>61</v>
      </c>
    </row>
    <row r="29" spans="1:4" x14ac:dyDescent="0.25">
      <c r="A29" s="18" t="s">
        <v>174</v>
      </c>
      <c r="B29" s="8">
        <v>39000</v>
      </c>
      <c r="C29" s="8">
        <v>620000</v>
      </c>
      <c r="D29" s="8">
        <v>60</v>
      </c>
    </row>
    <row r="30" spans="1:4" x14ac:dyDescent="0.25">
      <c r="A30" s="18" t="s">
        <v>538</v>
      </c>
      <c r="B30" s="8">
        <v>2676991</v>
      </c>
      <c r="C30" s="8">
        <v>5684879</v>
      </c>
      <c r="D30" s="8">
        <v>3780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5E7F6-ECFE-4637-8086-A07AA087CF97}">
  <dimension ref="A1:G51"/>
  <sheetViews>
    <sheetView workbookViewId="0"/>
  </sheetViews>
  <sheetFormatPr baseColWidth="10" defaultRowHeight="15" x14ac:dyDescent="0.25"/>
  <cols>
    <col min="1" max="1" width="14.7109375" bestFit="1" customWidth="1"/>
    <col min="2" max="2" width="18.7109375" customWidth="1"/>
    <col min="3" max="3" width="9.42578125" customWidth="1"/>
    <col min="5" max="5" width="16.28515625" customWidth="1"/>
    <col min="6" max="6" width="16.28515625" style="3" customWidth="1"/>
    <col min="7" max="7" width="14.85546875" bestFit="1" customWidth="1"/>
  </cols>
  <sheetData>
    <row r="1" spans="1:7" x14ac:dyDescent="0.25">
      <c r="A1" s="19" t="s">
        <v>104</v>
      </c>
      <c r="B1" s="19" t="s">
        <v>105</v>
      </c>
      <c r="C1" s="19" t="s">
        <v>107</v>
      </c>
      <c r="D1" s="19" t="s">
        <v>106</v>
      </c>
      <c r="E1" s="19" t="s">
        <v>109</v>
      </c>
      <c r="F1" s="19" t="s">
        <v>116</v>
      </c>
      <c r="G1" s="19" t="s">
        <v>108</v>
      </c>
    </row>
    <row r="2" spans="1:7" x14ac:dyDescent="0.25">
      <c r="A2" t="s">
        <v>120</v>
      </c>
      <c r="B2" t="s">
        <v>121</v>
      </c>
      <c r="C2" t="s">
        <v>122</v>
      </c>
      <c r="D2">
        <v>1950</v>
      </c>
      <c r="E2" s="5">
        <v>66000</v>
      </c>
      <c r="F2" s="3">
        <v>90</v>
      </c>
      <c r="G2" s="6">
        <v>59800</v>
      </c>
    </row>
    <row r="3" spans="1:7" x14ac:dyDescent="0.25">
      <c r="A3" t="s">
        <v>120</v>
      </c>
      <c r="B3" t="s">
        <v>123</v>
      </c>
      <c r="C3" t="s">
        <v>124</v>
      </c>
      <c r="D3">
        <v>1934</v>
      </c>
      <c r="E3" s="5">
        <v>80000</v>
      </c>
      <c r="F3" s="3">
        <v>12</v>
      </c>
      <c r="G3" s="6">
        <v>19000</v>
      </c>
    </row>
    <row r="4" spans="1:7" x14ac:dyDescent="0.25">
      <c r="A4" t="s">
        <v>120</v>
      </c>
      <c r="B4" t="s">
        <v>125</v>
      </c>
      <c r="C4" t="s">
        <v>122</v>
      </c>
      <c r="D4">
        <v>1937</v>
      </c>
      <c r="E4" s="5">
        <v>65250</v>
      </c>
      <c r="F4" s="15">
        <v>17</v>
      </c>
      <c r="G4" s="6">
        <v>37000</v>
      </c>
    </row>
    <row r="5" spans="1:7" x14ac:dyDescent="0.25">
      <c r="A5" t="s">
        <v>126</v>
      </c>
      <c r="B5" t="s">
        <v>127</v>
      </c>
      <c r="C5" t="s">
        <v>124</v>
      </c>
      <c r="D5">
        <v>1947</v>
      </c>
      <c r="E5" s="5">
        <v>12000</v>
      </c>
      <c r="F5" s="3">
        <v>180</v>
      </c>
      <c r="G5" s="6">
        <v>730000</v>
      </c>
    </row>
    <row r="6" spans="1:7" x14ac:dyDescent="0.25">
      <c r="A6" t="s">
        <v>128</v>
      </c>
      <c r="B6" t="s">
        <v>129</v>
      </c>
      <c r="C6" t="s">
        <v>115</v>
      </c>
      <c r="D6">
        <v>1949</v>
      </c>
      <c r="E6" s="5">
        <v>6600</v>
      </c>
      <c r="F6" s="3">
        <v>160</v>
      </c>
      <c r="G6" s="6">
        <v>45000</v>
      </c>
    </row>
    <row r="7" spans="1:7" x14ac:dyDescent="0.25">
      <c r="A7" t="s">
        <v>130</v>
      </c>
      <c r="B7" t="s">
        <v>131</v>
      </c>
      <c r="C7" t="s">
        <v>132</v>
      </c>
      <c r="D7">
        <v>1936</v>
      </c>
      <c r="E7" s="5">
        <v>88100</v>
      </c>
      <c r="F7" s="3">
        <v>45</v>
      </c>
      <c r="G7" s="6">
        <v>119000</v>
      </c>
    </row>
    <row r="8" spans="1:7" x14ac:dyDescent="0.25">
      <c r="A8" t="s">
        <v>130</v>
      </c>
      <c r="B8" t="s">
        <v>133</v>
      </c>
      <c r="C8" t="s">
        <v>124</v>
      </c>
      <c r="D8">
        <v>1939</v>
      </c>
      <c r="E8" s="5">
        <v>51100</v>
      </c>
      <c r="F8" s="3">
        <v>50</v>
      </c>
      <c r="G8" s="6">
        <v>109800</v>
      </c>
    </row>
    <row r="9" spans="1:7" x14ac:dyDescent="0.25">
      <c r="A9" t="s">
        <v>134</v>
      </c>
      <c r="B9" t="s">
        <v>135</v>
      </c>
      <c r="C9" t="s">
        <v>118</v>
      </c>
      <c r="D9">
        <v>1929</v>
      </c>
      <c r="E9" s="5">
        <v>45000</v>
      </c>
      <c r="F9" s="3">
        <v>45</v>
      </c>
      <c r="G9" s="6">
        <v>850000</v>
      </c>
    </row>
    <row r="10" spans="1:7" x14ac:dyDescent="0.25">
      <c r="A10" t="s">
        <v>136</v>
      </c>
      <c r="B10" t="s">
        <v>137</v>
      </c>
      <c r="C10" t="s">
        <v>118</v>
      </c>
      <c r="D10">
        <v>1939</v>
      </c>
      <c r="E10" s="5">
        <v>95500</v>
      </c>
      <c r="F10" s="3">
        <v>107</v>
      </c>
      <c r="G10" s="6">
        <v>32800</v>
      </c>
    </row>
    <row r="11" spans="1:7" s="3" customFormat="1" x14ac:dyDescent="0.25">
      <c r="A11" s="3" t="s">
        <v>114</v>
      </c>
      <c r="B11" s="3" t="s">
        <v>117</v>
      </c>
      <c r="C11" s="3" t="s">
        <v>111</v>
      </c>
      <c r="D11" s="3">
        <v>1960</v>
      </c>
      <c r="E11" s="5">
        <v>49300</v>
      </c>
      <c r="F11" s="3">
        <v>230</v>
      </c>
      <c r="G11" s="6">
        <v>109950</v>
      </c>
    </row>
    <row r="12" spans="1:7" s="3" customFormat="1" x14ac:dyDescent="0.25">
      <c r="A12" s="3" t="s">
        <v>114</v>
      </c>
      <c r="B12" s="3" t="s">
        <v>176</v>
      </c>
      <c r="C12" s="3" t="s">
        <v>122</v>
      </c>
      <c r="D12" s="3">
        <v>1960</v>
      </c>
      <c r="E12" s="5">
        <v>90000</v>
      </c>
      <c r="F12" s="3">
        <v>300</v>
      </c>
      <c r="G12" s="6">
        <v>71900</v>
      </c>
    </row>
    <row r="13" spans="1:7" s="3" customFormat="1" x14ac:dyDescent="0.25">
      <c r="A13" s="3" t="s">
        <v>114</v>
      </c>
      <c r="B13" s="3" t="s">
        <v>194</v>
      </c>
      <c r="C13" s="3" t="s">
        <v>115</v>
      </c>
      <c r="D13" s="3">
        <v>1959</v>
      </c>
      <c r="E13" s="5">
        <v>62000</v>
      </c>
      <c r="F13" s="3">
        <v>270</v>
      </c>
      <c r="G13" s="6">
        <v>88000</v>
      </c>
    </row>
    <row r="14" spans="1:7" s="3" customFormat="1" x14ac:dyDescent="0.25">
      <c r="A14" s="3" t="s">
        <v>114</v>
      </c>
      <c r="B14" s="3" t="s">
        <v>138</v>
      </c>
      <c r="C14" s="3" t="s">
        <v>113</v>
      </c>
      <c r="D14" s="3">
        <v>1949</v>
      </c>
      <c r="E14" s="5">
        <v>100000</v>
      </c>
      <c r="F14" s="3">
        <v>90</v>
      </c>
      <c r="G14" s="6">
        <v>47500</v>
      </c>
    </row>
    <row r="15" spans="1:7" x14ac:dyDescent="0.25">
      <c r="A15" t="s">
        <v>110</v>
      </c>
      <c r="B15" t="s">
        <v>182</v>
      </c>
      <c r="C15" t="s">
        <v>122</v>
      </c>
      <c r="D15">
        <v>1947</v>
      </c>
      <c r="E15" s="5">
        <v>61863</v>
      </c>
      <c r="F15" s="3">
        <v>114</v>
      </c>
      <c r="G15" s="6">
        <v>33600</v>
      </c>
    </row>
    <row r="16" spans="1:7" s="3" customFormat="1" x14ac:dyDescent="0.25">
      <c r="A16" s="3" t="s">
        <v>188</v>
      </c>
      <c r="B16" s="3" t="s">
        <v>189</v>
      </c>
      <c r="C16" s="3" t="s">
        <v>190</v>
      </c>
      <c r="D16" s="3">
        <v>1959</v>
      </c>
      <c r="E16" s="5">
        <v>1772</v>
      </c>
      <c r="F16" s="3">
        <v>12</v>
      </c>
      <c r="G16" s="6">
        <v>10500</v>
      </c>
    </row>
    <row r="17" spans="1:7" s="3" customFormat="1" x14ac:dyDescent="0.25">
      <c r="A17" s="3" t="s">
        <v>139</v>
      </c>
      <c r="B17" s="3" t="s">
        <v>178</v>
      </c>
      <c r="C17" s="3" t="s">
        <v>118</v>
      </c>
      <c r="D17" s="3">
        <v>1925</v>
      </c>
      <c r="E17" s="5">
        <v>54000</v>
      </c>
      <c r="F17" s="3">
        <v>18</v>
      </c>
      <c r="G17" s="6">
        <v>70000</v>
      </c>
    </row>
    <row r="18" spans="1:7" x14ac:dyDescent="0.25">
      <c r="A18" t="s">
        <v>139</v>
      </c>
      <c r="B18" t="s">
        <v>140</v>
      </c>
      <c r="C18" t="s">
        <v>118</v>
      </c>
      <c r="D18">
        <v>1947</v>
      </c>
      <c r="E18" s="5">
        <v>51700</v>
      </c>
      <c r="F18" s="3">
        <v>32</v>
      </c>
      <c r="G18" s="6">
        <v>49900</v>
      </c>
    </row>
    <row r="19" spans="1:7" x14ac:dyDescent="0.25">
      <c r="A19" t="s">
        <v>139</v>
      </c>
      <c r="B19" t="s">
        <v>141</v>
      </c>
      <c r="C19" t="s">
        <v>122</v>
      </c>
      <c r="D19">
        <v>1950</v>
      </c>
      <c r="E19" s="5">
        <v>49000</v>
      </c>
      <c r="F19" s="3">
        <v>17</v>
      </c>
      <c r="G19" s="6">
        <v>16800</v>
      </c>
    </row>
    <row r="20" spans="1:7" x14ac:dyDescent="0.25">
      <c r="A20" t="s">
        <v>139</v>
      </c>
      <c r="B20" t="s">
        <v>141</v>
      </c>
      <c r="C20" t="s">
        <v>122</v>
      </c>
      <c r="D20">
        <v>1950</v>
      </c>
      <c r="E20" s="5">
        <v>93100</v>
      </c>
      <c r="F20" s="3">
        <v>17</v>
      </c>
      <c r="G20" s="6">
        <v>12500</v>
      </c>
    </row>
    <row r="21" spans="1:7" x14ac:dyDescent="0.25">
      <c r="A21" t="s">
        <v>139</v>
      </c>
      <c r="B21" t="s">
        <v>143</v>
      </c>
      <c r="C21" t="s">
        <v>115</v>
      </c>
      <c r="D21">
        <v>1932</v>
      </c>
      <c r="E21" s="5">
        <v>1000</v>
      </c>
      <c r="F21" s="3">
        <v>22</v>
      </c>
      <c r="G21" s="6">
        <v>60000</v>
      </c>
    </row>
    <row r="22" spans="1:7" s="3" customFormat="1" x14ac:dyDescent="0.25">
      <c r="A22" s="3" t="s">
        <v>144</v>
      </c>
      <c r="B22" s="3" t="s">
        <v>145</v>
      </c>
      <c r="C22" s="3" t="s">
        <v>118</v>
      </c>
      <c r="D22" s="3">
        <v>1937</v>
      </c>
      <c r="E22" s="5">
        <v>4500</v>
      </c>
      <c r="F22" s="3">
        <v>130</v>
      </c>
      <c r="G22" s="6">
        <v>74900</v>
      </c>
    </row>
    <row r="23" spans="1:7" x14ac:dyDescent="0.25">
      <c r="A23" t="s">
        <v>144</v>
      </c>
      <c r="B23" t="s">
        <v>146</v>
      </c>
      <c r="C23" t="s">
        <v>132</v>
      </c>
      <c r="D23">
        <v>1929</v>
      </c>
      <c r="E23" s="5">
        <v>750</v>
      </c>
      <c r="F23" s="3">
        <v>18</v>
      </c>
      <c r="G23" s="6">
        <v>65029</v>
      </c>
    </row>
    <row r="24" spans="1:7" x14ac:dyDescent="0.25">
      <c r="A24" t="s">
        <v>144</v>
      </c>
      <c r="B24" t="s">
        <v>147</v>
      </c>
      <c r="C24" t="s">
        <v>124</v>
      </c>
      <c r="D24">
        <v>1929</v>
      </c>
      <c r="E24" s="5">
        <v>850</v>
      </c>
      <c r="F24" s="3">
        <v>39</v>
      </c>
      <c r="G24" s="6">
        <v>27500</v>
      </c>
    </row>
    <row r="25" spans="1:7" x14ac:dyDescent="0.25">
      <c r="A25" t="s">
        <v>144</v>
      </c>
      <c r="B25" t="s">
        <v>148</v>
      </c>
      <c r="C25" t="s">
        <v>115</v>
      </c>
      <c r="D25">
        <v>1950</v>
      </c>
      <c r="E25" s="5">
        <v>100000</v>
      </c>
      <c r="F25" s="3">
        <v>100</v>
      </c>
      <c r="G25" s="6">
        <v>53800</v>
      </c>
    </row>
    <row r="26" spans="1:7" x14ac:dyDescent="0.25">
      <c r="A26" t="s">
        <v>144</v>
      </c>
      <c r="B26" t="s">
        <v>149</v>
      </c>
      <c r="C26" t="s">
        <v>150</v>
      </c>
      <c r="D26">
        <v>1929</v>
      </c>
      <c r="E26" s="5">
        <v>13500</v>
      </c>
      <c r="F26" s="3">
        <v>101</v>
      </c>
      <c r="G26" s="6">
        <v>39900</v>
      </c>
    </row>
    <row r="27" spans="1:7" x14ac:dyDescent="0.25">
      <c r="A27" t="s">
        <v>157</v>
      </c>
      <c r="B27" t="s">
        <v>158</v>
      </c>
      <c r="C27" t="s">
        <v>122</v>
      </c>
      <c r="D27">
        <v>1928</v>
      </c>
      <c r="E27" s="5">
        <v>7000</v>
      </c>
      <c r="F27" s="3">
        <v>12</v>
      </c>
      <c r="G27" s="6">
        <v>75000</v>
      </c>
    </row>
    <row r="28" spans="1:7" x14ac:dyDescent="0.25">
      <c r="A28" t="s">
        <v>151</v>
      </c>
      <c r="B28" t="s">
        <v>152</v>
      </c>
      <c r="C28" t="s">
        <v>113</v>
      </c>
      <c r="D28">
        <v>1949</v>
      </c>
      <c r="E28" s="5">
        <v>450</v>
      </c>
      <c r="F28" s="3">
        <v>85</v>
      </c>
      <c r="G28" s="6">
        <v>65000</v>
      </c>
    </row>
    <row r="29" spans="1:7" x14ac:dyDescent="0.25">
      <c r="A29" t="s">
        <v>153</v>
      </c>
      <c r="B29" t="s">
        <v>154</v>
      </c>
      <c r="C29" t="s">
        <v>113</v>
      </c>
      <c r="D29">
        <v>1928</v>
      </c>
      <c r="E29" s="5">
        <v>111000</v>
      </c>
      <c r="F29" s="3">
        <v>65</v>
      </c>
      <c r="G29" s="6">
        <v>80000</v>
      </c>
    </row>
    <row r="30" spans="1:7" x14ac:dyDescent="0.25">
      <c r="A30" t="s">
        <v>155</v>
      </c>
      <c r="B30" t="s">
        <v>156</v>
      </c>
      <c r="C30" t="s">
        <v>142</v>
      </c>
      <c r="D30">
        <v>1934</v>
      </c>
      <c r="E30" s="5">
        <v>98750</v>
      </c>
      <c r="F30" s="3">
        <v>90</v>
      </c>
      <c r="G30" s="6">
        <v>36800</v>
      </c>
    </row>
    <row r="31" spans="1:7" s="3" customFormat="1" x14ac:dyDescent="0.25">
      <c r="A31" s="3" t="s">
        <v>159</v>
      </c>
      <c r="B31" s="3" t="s">
        <v>177</v>
      </c>
      <c r="C31" s="3" t="s">
        <v>111</v>
      </c>
      <c r="D31" s="3">
        <v>1960</v>
      </c>
      <c r="E31" s="5">
        <v>173000</v>
      </c>
      <c r="F31" s="3">
        <v>193</v>
      </c>
      <c r="G31" s="6">
        <v>62000</v>
      </c>
    </row>
    <row r="32" spans="1:7" x14ac:dyDescent="0.25">
      <c r="A32" t="s">
        <v>159</v>
      </c>
      <c r="B32" t="s">
        <v>160</v>
      </c>
      <c r="C32" t="s">
        <v>124</v>
      </c>
      <c r="D32">
        <v>1336</v>
      </c>
      <c r="E32" s="5">
        <v>500</v>
      </c>
      <c r="F32" s="3">
        <v>76</v>
      </c>
      <c r="G32" s="6">
        <v>225000</v>
      </c>
    </row>
    <row r="33" spans="1:7" x14ac:dyDescent="0.25">
      <c r="A33" t="s">
        <v>159</v>
      </c>
      <c r="B33" t="s">
        <v>161</v>
      </c>
      <c r="C33" t="s">
        <v>142</v>
      </c>
      <c r="D33">
        <v>1950</v>
      </c>
      <c r="E33" s="5">
        <v>3450</v>
      </c>
      <c r="F33" s="3">
        <v>180</v>
      </c>
      <c r="G33" s="6">
        <v>378000</v>
      </c>
    </row>
    <row r="34" spans="1:7" x14ac:dyDescent="0.25">
      <c r="A34" t="s">
        <v>162</v>
      </c>
      <c r="B34" t="s">
        <v>183</v>
      </c>
      <c r="C34" t="s">
        <v>124</v>
      </c>
      <c r="D34">
        <v>1948</v>
      </c>
      <c r="E34" s="5">
        <v>55500</v>
      </c>
      <c r="F34" s="3">
        <v>60</v>
      </c>
      <c r="G34" s="6">
        <v>19500</v>
      </c>
    </row>
    <row r="35" spans="1:7" s="3" customFormat="1" x14ac:dyDescent="0.25">
      <c r="A35" s="3" t="s">
        <v>162</v>
      </c>
      <c r="B35" s="3" t="s">
        <v>184</v>
      </c>
      <c r="C35" s="3" t="s">
        <v>115</v>
      </c>
      <c r="D35" s="3">
        <v>1948</v>
      </c>
      <c r="E35" s="5">
        <v>90000</v>
      </c>
      <c r="F35" s="3">
        <v>100</v>
      </c>
      <c r="G35" s="6">
        <v>28900</v>
      </c>
    </row>
    <row r="36" spans="1:7" x14ac:dyDescent="0.25">
      <c r="A36" t="s">
        <v>163</v>
      </c>
      <c r="B36" t="s">
        <v>164</v>
      </c>
      <c r="C36" t="s">
        <v>122</v>
      </c>
      <c r="D36">
        <v>1935</v>
      </c>
      <c r="E36" s="5">
        <v>123000</v>
      </c>
      <c r="F36" s="3">
        <v>111</v>
      </c>
      <c r="G36" s="6">
        <v>390000</v>
      </c>
    </row>
    <row r="37" spans="1:7" x14ac:dyDescent="0.25">
      <c r="A37" t="s">
        <v>112</v>
      </c>
      <c r="B37" t="s">
        <v>165</v>
      </c>
      <c r="C37" t="s">
        <v>122</v>
      </c>
      <c r="D37">
        <v>1937</v>
      </c>
      <c r="E37" s="5">
        <v>66863</v>
      </c>
      <c r="F37" s="3">
        <v>35</v>
      </c>
      <c r="G37" s="6">
        <v>32500</v>
      </c>
    </row>
    <row r="38" spans="1:7" x14ac:dyDescent="0.25">
      <c r="A38" t="s">
        <v>112</v>
      </c>
      <c r="B38" t="s">
        <v>166</v>
      </c>
      <c r="C38" t="s">
        <v>115</v>
      </c>
      <c r="D38">
        <v>1947</v>
      </c>
      <c r="E38" s="5">
        <v>5542</v>
      </c>
      <c r="F38" s="3">
        <v>44</v>
      </c>
      <c r="G38" s="6">
        <v>240000</v>
      </c>
    </row>
    <row r="39" spans="1:7" s="3" customFormat="1" x14ac:dyDescent="0.25">
      <c r="A39" s="3" t="s">
        <v>112</v>
      </c>
      <c r="B39" s="3" t="s">
        <v>193</v>
      </c>
      <c r="C39" s="3" t="s">
        <v>111</v>
      </c>
      <c r="D39" s="3">
        <v>1960</v>
      </c>
      <c r="E39" s="5">
        <v>100000</v>
      </c>
      <c r="F39" s="3">
        <v>43</v>
      </c>
      <c r="G39" s="6">
        <v>5800</v>
      </c>
    </row>
    <row r="40" spans="1:7" x14ac:dyDescent="0.25">
      <c r="A40" t="s">
        <v>167</v>
      </c>
      <c r="B40" t="s">
        <v>168</v>
      </c>
      <c r="C40" t="s">
        <v>122</v>
      </c>
      <c r="D40">
        <v>1921</v>
      </c>
      <c r="E40" s="5">
        <v>131053</v>
      </c>
      <c r="F40" s="3">
        <v>14</v>
      </c>
      <c r="G40" s="6">
        <v>44000</v>
      </c>
    </row>
    <row r="41" spans="1:7" x14ac:dyDescent="0.25">
      <c r="A41" t="s">
        <v>169</v>
      </c>
      <c r="B41" t="s">
        <v>170</v>
      </c>
      <c r="C41" t="s">
        <v>132</v>
      </c>
      <c r="D41">
        <v>1937</v>
      </c>
      <c r="E41" s="5">
        <v>15300</v>
      </c>
      <c r="F41" s="5">
        <v>38</v>
      </c>
      <c r="G41" s="15">
        <v>119000</v>
      </c>
    </row>
    <row r="42" spans="1:7" x14ac:dyDescent="0.25">
      <c r="A42" t="s">
        <v>169</v>
      </c>
      <c r="B42" t="s">
        <v>171</v>
      </c>
      <c r="C42" t="s">
        <v>142</v>
      </c>
      <c r="D42">
        <v>1939</v>
      </c>
      <c r="E42" s="5">
        <v>2000</v>
      </c>
      <c r="F42" s="3">
        <v>38</v>
      </c>
      <c r="G42" s="6">
        <v>99800</v>
      </c>
    </row>
    <row r="43" spans="1:7" s="3" customFormat="1" x14ac:dyDescent="0.25">
      <c r="A43" s="3" t="s">
        <v>191</v>
      </c>
      <c r="B43" s="3" t="s">
        <v>192</v>
      </c>
      <c r="C43" s="3" t="s">
        <v>124</v>
      </c>
      <c r="D43" s="3">
        <v>1959</v>
      </c>
      <c r="E43" s="5">
        <v>61000</v>
      </c>
      <c r="F43" s="3">
        <v>10</v>
      </c>
      <c r="G43" s="6">
        <v>39900</v>
      </c>
    </row>
    <row r="44" spans="1:7" x14ac:dyDescent="0.25">
      <c r="A44" t="s">
        <v>119</v>
      </c>
      <c r="B44" t="s">
        <v>181</v>
      </c>
      <c r="C44" t="s">
        <v>115</v>
      </c>
      <c r="D44">
        <v>1938</v>
      </c>
      <c r="E44" s="5">
        <v>33244</v>
      </c>
      <c r="F44" s="3">
        <v>54</v>
      </c>
      <c r="G44" s="6">
        <v>37800</v>
      </c>
    </row>
    <row r="45" spans="1:7" x14ac:dyDescent="0.25">
      <c r="A45" t="s">
        <v>119</v>
      </c>
      <c r="B45" t="s">
        <v>172</v>
      </c>
      <c r="C45" t="s">
        <v>118</v>
      </c>
      <c r="D45">
        <v>1950</v>
      </c>
      <c r="E45" s="5">
        <v>67000</v>
      </c>
      <c r="F45" s="3">
        <v>55</v>
      </c>
      <c r="G45" s="6">
        <v>45000</v>
      </c>
    </row>
    <row r="46" spans="1:7" x14ac:dyDescent="0.25">
      <c r="A46" t="s">
        <v>119</v>
      </c>
      <c r="B46" t="s">
        <v>173</v>
      </c>
      <c r="C46" t="s">
        <v>115</v>
      </c>
      <c r="D46">
        <v>1953</v>
      </c>
      <c r="E46" s="5">
        <v>26000</v>
      </c>
      <c r="F46" s="3">
        <v>55</v>
      </c>
      <c r="G46" s="6">
        <v>29500</v>
      </c>
    </row>
    <row r="47" spans="1:7" x14ac:dyDescent="0.25">
      <c r="A47" t="s">
        <v>119</v>
      </c>
      <c r="B47" t="s">
        <v>173</v>
      </c>
      <c r="C47" t="s">
        <v>142</v>
      </c>
      <c r="D47">
        <v>1950</v>
      </c>
      <c r="E47" s="5">
        <v>19680</v>
      </c>
      <c r="F47" s="3">
        <v>55</v>
      </c>
      <c r="G47" s="6">
        <v>36800</v>
      </c>
    </row>
    <row r="48" spans="1:7" s="3" customFormat="1" x14ac:dyDescent="0.25">
      <c r="A48" s="3" t="s">
        <v>179</v>
      </c>
      <c r="B48" s="3" t="s">
        <v>185</v>
      </c>
      <c r="C48" s="3" t="s">
        <v>122</v>
      </c>
      <c r="D48" s="3">
        <v>1956</v>
      </c>
      <c r="E48" s="5">
        <v>92574</v>
      </c>
      <c r="F48" s="3">
        <v>44</v>
      </c>
      <c r="G48" s="6">
        <v>17900</v>
      </c>
    </row>
    <row r="49" spans="1:7" s="3" customFormat="1" x14ac:dyDescent="0.25">
      <c r="A49" s="3" t="s">
        <v>179</v>
      </c>
      <c r="B49" s="3" t="s">
        <v>180</v>
      </c>
      <c r="C49" s="3" t="s">
        <v>142</v>
      </c>
      <c r="D49" s="3">
        <v>1928</v>
      </c>
      <c r="E49" s="5">
        <v>38000</v>
      </c>
      <c r="F49" s="3">
        <v>17</v>
      </c>
      <c r="G49" s="6">
        <v>23500</v>
      </c>
    </row>
    <row r="50" spans="1:7" x14ac:dyDescent="0.25">
      <c r="A50" t="s">
        <v>174</v>
      </c>
      <c r="B50" t="s">
        <v>175</v>
      </c>
      <c r="C50" t="s">
        <v>118</v>
      </c>
      <c r="D50">
        <v>1932</v>
      </c>
      <c r="E50" s="5">
        <v>39000</v>
      </c>
      <c r="F50" s="3">
        <v>60</v>
      </c>
      <c r="G50" s="6">
        <v>620000</v>
      </c>
    </row>
    <row r="51" spans="1:7" x14ac:dyDescent="0.25">
      <c r="A51" t="s">
        <v>186</v>
      </c>
      <c r="B51" t="s">
        <v>187</v>
      </c>
      <c r="C51" t="s">
        <v>122</v>
      </c>
      <c r="D51">
        <v>1957</v>
      </c>
      <c r="E51" s="5">
        <v>74200</v>
      </c>
      <c r="F51" s="3">
        <v>30</v>
      </c>
      <c r="G51" s="6">
        <v>99000</v>
      </c>
    </row>
  </sheetData>
  <sortState ref="A2:G51">
    <sortCondition ref="A1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A8789-ABE0-4639-AD26-76AA438FA890}">
  <dimension ref="A1:I23"/>
  <sheetViews>
    <sheetView workbookViewId="0">
      <selection activeCell="F30" sqref="F30"/>
    </sheetView>
  </sheetViews>
  <sheetFormatPr baseColWidth="10" defaultRowHeight="15" x14ac:dyDescent="0.25"/>
  <cols>
    <col min="3" max="3" width="23.140625" customWidth="1"/>
    <col min="4" max="4" width="13.28515625" customWidth="1"/>
    <col min="6" max="6" width="16.42578125" customWidth="1"/>
    <col min="7" max="7" width="33" customWidth="1"/>
    <col min="8" max="8" width="28" customWidth="1"/>
  </cols>
  <sheetData>
    <row r="1" spans="1:9" x14ac:dyDescent="0.25">
      <c r="A1" t="s">
        <v>195</v>
      </c>
      <c r="B1" t="s">
        <v>196</v>
      </c>
      <c r="C1" t="s">
        <v>197</v>
      </c>
      <c r="D1" t="s">
        <v>198</v>
      </c>
      <c r="E1" t="s">
        <v>6</v>
      </c>
      <c r="F1" t="s">
        <v>199</v>
      </c>
      <c r="G1" t="s">
        <v>200</v>
      </c>
      <c r="H1" t="s">
        <v>201</v>
      </c>
      <c r="I1" t="s">
        <v>202</v>
      </c>
    </row>
    <row r="2" spans="1:9" x14ac:dyDescent="0.25">
      <c r="A2" s="3" t="s">
        <v>213</v>
      </c>
      <c r="B2" s="3" t="s">
        <v>214</v>
      </c>
      <c r="C2" s="3" t="s">
        <v>215</v>
      </c>
      <c r="D2" s="3">
        <v>8850</v>
      </c>
      <c r="E2" s="3" t="s">
        <v>283</v>
      </c>
      <c r="F2" s="3" t="s">
        <v>291</v>
      </c>
      <c r="G2" s="7" t="s">
        <v>285</v>
      </c>
      <c r="H2" s="7" t="s">
        <v>328</v>
      </c>
      <c r="I2" t="s">
        <v>203</v>
      </c>
    </row>
    <row r="3" spans="1:9" x14ac:dyDescent="0.25">
      <c r="A3" s="3" t="s">
        <v>216</v>
      </c>
      <c r="B3" s="3" t="s">
        <v>217</v>
      </c>
      <c r="C3" s="3" t="s">
        <v>218</v>
      </c>
      <c r="D3" s="3">
        <v>8851</v>
      </c>
      <c r="E3" s="3" t="s">
        <v>282</v>
      </c>
      <c r="F3" s="3" t="s">
        <v>292</v>
      </c>
      <c r="G3" s="7" t="s">
        <v>286</v>
      </c>
      <c r="H3" s="7" t="s">
        <v>329</v>
      </c>
      <c r="I3" t="s">
        <v>204</v>
      </c>
    </row>
    <row r="4" spans="1:9" x14ac:dyDescent="0.25">
      <c r="A4" s="3" t="s">
        <v>219</v>
      </c>
      <c r="B4" s="3" t="s">
        <v>220</v>
      </c>
      <c r="C4" s="3" t="s">
        <v>221</v>
      </c>
      <c r="D4" s="3">
        <v>8851</v>
      </c>
      <c r="E4" s="3" t="s">
        <v>282</v>
      </c>
      <c r="F4" s="3" t="s">
        <v>293</v>
      </c>
      <c r="G4" s="7" t="s">
        <v>287</v>
      </c>
      <c r="H4" s="7" t="s">
        <v>330</v>
      </c>
      <c r="I4" t="s">
        <v>206</v>
      </c>
    </row>
    <row r="5" spans="1:9" x14ac:dyDescent="0.25">
      <c r="A5" s="3" t="s">
        <v>222</v>
      </c>
      <c r="B5" s="3" t="s">
        <v>223</v>
      </c>
      <c r="C5" s="3" t="s">
        <v>224</v>
      </c>
      <c r="D5" s="3">
        <v>8851</v>
      </c>
      <c r="E5" s="3" t="s">
        <v>282</v>
      </c>
      <c r="F5" s="3" t="s">
        <v>281</v>
      </c>
      <c r="G5" s="7" t="s">
        <v>288</v>
      </c>
      <c r="H5" s="7" t="s">
        <v>330</v>
      </c>
      <c r="I5" t="s">
        <v>205</v>
      </c>
    </row>
    <row r="6" spans="1:9" x14ac:dyDescent="0.25">
      <c r="A6" s="3" t="s">
        <v>225</v>
      </c>
      <c r="B6" s="3" t="s">
        <v>226</v>
      </c>
      <c r="C6" s="3" t="s">
        <v>227</v>
      </c>
      <c r="D6" s="3">
        <v>8850</v>
      </c>
      <c r="E6" s="3" t="s">
        <v>283</v>
      </c>
      <c r="F6" s="3" t="s">
        <v>294</v>
      </c>
      <c r="G6" s="7" t="s">
        <v>289</v>
      </c>
      <c r="H6" s="7" t="s">
        <v>331</v>
      </c>
      <c r="I6" t="s">
        <v>204</v>
      </c>
    </row>
    <row r="7" spans="1:9" x14ac:dyDescent="0.25">
      <c r="A7" s="3" t="s">
        <v>228</v>
      </c>
      <c r="B7" s="3" t="s">
        <v>229</v>
      </c>
      <c r="C7" s="3" t="s">
        <v>230</v>
      </c>
      <c r="D7" s="3">
        <v>8851</v>
      </c>
      <c r="E7" s="3" t="s">
        <v>282</v>
      </c>
      <c r="F7" s="3" t="s">
        <v>295</v>
      </c>
      <c r="G7" s="7" t="s">
        <v>327</v>
      </c>
      <c r="H7" s="7" t="s">
        <v>329</v>
      </c>
      <c r="I7" t="s">
        <v>207</v>
      </c>
    </row>
    <row r="8" spans="1:9" x14ac:dyDescent="0.25">
      <c r="A8" s="3" t="s">
        <v>231</v>
      </c>
      <c r="B8" s="3" t="s">
        <v>232</v>
      </c>
      <c r="C8" s="3" t="s">
        <v>233</v>
      </c>
      <c r="D8" s="3">
        <v>8851</v>
      </c>
      <c r="E8" s="3" t="s">
        <v>282</v>
      </c>
      <c r="F8" s="3" t="s">
        <v>296</v>
      </c>
      <c r="G8" s="7" t="s">
        <v>290</v>
      </c>
      <c r="H8" s="7" t="s">
        <v>333</v>
      </c>
      <c r="I8" t="s">
        <v>210</v>
      </c>
    </row>
    <row r="9" spans="1:9" x14ac:dyDescent="0.25">
      <c r="A9" s="3" t="s">
        <v>234</v>
      </c>
      <c r="B9" s="3" t="s">
        <v>235</v>
      </c>
      <c r="C9" s="3" t="s">
        <v>236</v>
      </c>
      <c r="D9" s="3">
        <v>8848</v>
      </c>
      <c r="E9" s="3" t="s">
        <v>284</v>
      </c>
      <c r="F9" s="3" t="s">
        <v>297</v>
      </c>
      <c r="G9" s="7" t="s">
        <v>312</v>
      </c>
      <c r="H9" s="7" t="s">
        <v>334</v>
      </c>
      <c r="I9" t="s">
        <v>280</v>
      </c>
    </row>
    <row r="10" spans="1:9" x14ac:dyDescent="0.25">
      <c r="A10" s="3" t="s">
        <v>237</v>
      </c>
      <c r="B10" s="3" t="s">
        <v>238</v>
      </c>
      <c r="C10" s="3" t="s">
        <v>239</v>
      </c>
      <c r="D10" s="3">
        <v>8851</v>
      </c>
      <c r="E10" s="3" t="s">
        <v>282</v>
      </c>
      <c r="F10" s="3" t="s">
        <v>298</v>
      </c>
      <c r="G10" s="7" t="s">
        <v>313</v>
      </c>
      <c r="H10" s="7" t="s">
        <v>331</v>
      </c>
      <c r="I10" t="s">
        <v>208</v>
      </c>
    </row>
    <row r="11" spans="1:9" x14ac:dyDescent="0.25">
      <c r="A11" s="3" t="s">
        <v>240</v>
      </c>
      <c r="B11" s="3" t="s">
        <v>241</v>
      </c>
      <c r="C11" s="3" t="s">
        <v>242</v>
      </c>
      <c r="D11" s="3">
        <v>8851</v>
      </c>
      <c r="E11" s="3" t="s">
        <v>282</v>
      </c>
      <c r="F11" s="3" t="s">
        <v>299</v>
      </c>
      <c r="G11" s="7" t="s">
        <v>314</v>
      </c>
      <c r="H11" s="7" t="s">
        <v>334</v>
      </c>
      <c r="I11" t="s">
        <v>280</v>
      </c>
    </row>
    <row r="12" spans="1:9" x14ac:dyDescent="0.25">
      <c r="A12" s="3" t="s">
        <v>243</v>
      </c>
      <c r="B12" s="3" t="s">
        <v>244</v>
      </c>
      <c r="C12" s="3" t="s">
        <v>245</v>
      </c>
      <c r="D12" s="3">
        <v>8851</v>
      </c>
      <c r="E12" s="3" t="s">
        <v>282</v>
      </c>
      <c r="F12" s="3" t="s">
        <v>300</v>
      </c>
      <c r="G12" s="7" t="s">
        <v>315</v>
      </c>
      <c r="H12" s="7" t="s">
        <v>328</v>
      </c>
      <c r="I12" t="s">
        <v>209</v>
      </c>
    </row>
    <row r="13" spans="1:9" x14ac:dyDescent="0.25">
      <c r="A13" s="3" t="s">
        <v>246</v>
      </c>
      <c r="B13" s="3" t="s">
        <v>247</v>
      </c>
      <c r="C13" s="3" t="s">
        <v>248</v>
      </c>
      <c r="D13" s="3">
        <v>8848</v>
      </c>
      <c r="E13" s="3" t="s">
        <v>284</v>
      </c>
      <c r="F13" s="3" t="s">
        <v>301</v>
      </c>
      <c r="G13" s="7" t="s">
        <v>317</v>
      </c>
      <c r="H13" s="7" t="s">
        <v>332</v>
      </c>
      <c r="I13" s="3" t="s">
        <v>206</v>
      </c>
    </row>
    <row r="14" spans="1:9" x14ac:dyDescent="0.25">
      <c r="A14" s="3" t="s">
        <v>249</v>
      </c>
      <c r="B14" s="3" t="s">
        <v>250</v>
      </c>
      <c r="C14" s="3" t="s">
        <v>251</v>
      </c>
      <c r="D14" s="3">
        <v>8851</v>
      </c>
      <c r="E14" s="3" t="s">
        <v>282</v>
      </c>
      <c r="F14" s="3" t="s">
        <v>310</v>
      </c>
      <c r="G14" s="7" t="s">
        <v>316</v>
      </c>
      <c r="H14" s="7" t="s">
        <v>330</v>
      </c>
      <c r="I14" t="s">
        <v>207</v>
      </c>
    </row>
    <row r="15" spans="1:9" x14ac:dyDescent="0.25">
      <c r="A15" s="3" t="s">
        <v>252</v>
      </c>
      <c r="B15" s="3" t="s">
        <v>253</v>
      </c>
      <c r="C15" s="3" t="s">
        <v>254</v>
      </c>
      <c r="D15" s="3">
        <v>8850</v>
      </c>
      <c r="E15" s="3" t="s">
        <v>283</v>
      </c>
      <c r="F15" s="3" t="s">
        <v>302</v>
      </c>
      <c r="G15" s="7" t="s">
        <v>318</v>
      </c>
      <c r="H15" s="7" t="s">
        <v>335</v>
      </c>
      <c r="I15" t="s">
        <v>212</v>
      </c>
    </row>
    <row r="16" spans="1:9" x14ac:dyDescent="0.25">
      <c r="A16" s="3" t="s">
        <v>255</v>
      </c>
      <c r="B16" s="3" t="s">
        <v>256</v>
      </c>
      <c r="C16" s="3" t="s">
        <v>257</v>
      </c>
      <c r="D16" s="3">
        <v>8850</v>
      </c>
      <c r="E16" s="3" t="s">
        <v>283</v>
      </c>
      <c r="F16" s="3" t="s">
        <v>308</v>
      </c>
      <c r="G16" s="7" t="s">
        <v>319</v>
      </c>
      <c r="H16" s="7" t="s">
        <v>329</v>
      </c>
      <c r="I16" t="s">
        <v>208</v>
      </c>
    </row>
    <row r="17" spans="1:9" x14ac:dyDescent="0.25">
      <c r="A17" s="3" t="s">
        <v>258</v>
      </c>
      <c r="B17" s="3" t="s">
        <v>259</v>
      </c>
      <c r="C17" s="3" t="s">
        <v>260</v>
      </c>
      <c r="D17" s="3">
        <v>8850</v>
      </c>
      <c r="E17" s="3" t="s">
        <v>283</v>
      </c>
      <c r="F17" s="3" t="s">
        <v>303</v>
      </c>
      <c r="G17" s="7" t="s">
        <v>320</v>
      </c>
      <c r="H17" s="7" t="s">
        <v>333</v>
      </c>
      <c r="I17" t="s">
        <v>211</v>
      </c>
    </row>
    <row r="18" spans="1:9" x14ac:dyDescent="0.25">
      <c r="A18" s="3" t="s">
        <v>261</v>
      </c>
      <c r="B18" s="3" t="s">
        <v>262</v>
      </c>
      <c r="C18" s="3" t="s">
        <v>263</v>
      </c>
      <c r="D18" s="3">
        <v>8851</v>
      </c>
      <c r="E18" s="3" t="s">
        <v>282</v>
      </c>
      <c r="F18" s="3" t="s">
        <v>304</v>
      </c>
      <c r="G18" s="7" t="s">
        <v>321</v>
      </c>
      <c r="H18" s="7" t="s">
        <v>330</v>
      </c>
      <c r="I18" t="s">
        <v>206</v>
      </c>
    </row>
    <row r="19" spans="1:9" x14ac:dyDescent="0.25">
      <c r="A19" s="3" t="s">
        <v>264</v>
      </c>
      <c r="B19" s="3" t="s">
        <v>265</v>
      </c>
      <c r="C19" s="3" t="s">
        <v>266</v>
      </c>
      <c r="D19" s="3">
        <v>8851</v>
      </c>
      <c r="E19" s="3" t="s">
        <v>282</v>
      </c>
      <c r="F19" s="3" t="s">
        <v>305</v>
      </c>
      <c r="G19" s="7" t="s">
        <v>322</v>
      </c>
      <c r="H19" s="7" t="s">
        <v>332</v>
      </c>
      <c r="I19" t="s">
        <v>279</v>
      </c>
    </row>
    <row r="20" spans="1:9" x14ac:dyDescent="0.25">
      <c r="A20" s="3" t="s">
        <v>267</v>
      </c>
      <c r="B20" s="3" t="s">
        <v>268</v>
      </c>
      <c r="C20" s="3" t="s">
        <v>269</v>
      </c>
      <c r="D20" s="3">
        <v>8850</v>
      </c>
      <c r="E20" s="3" t="s">
        <v>283</v>
      </c>
      <c r="F20" s="3" t="s">
        <v>309</v>
      </c>
      <c r="G20" s="7" t="s">
        <v>323</v>
      </c>
      <c r="H20" s="7" t="s">
        <v>335</v>
      </c>
      <c r="I20" t="s">
        <v>207</v>
      </c>
    </row>
    <row r="21" spans="1:9" x14ac:dyDescent="0.25">
      <c r="A21" s="3" t="s">
        <v>270</v>
      </c>
      <c r="B21" s="3" t="s">
        <v>271</v>
      </c>
      <c r="C21" s="3" t="s">
        <v>272</v>
      </c>
      <c r="D21" s="3">
        <v>8851</v>
      </c>
      <c r="E21" s="3" t="s">
        <v>282</v>
      </c>
      <c r="F21" s="3" t="s">
        <v>306</v>
      </c>
      <c r="G21" s="7" t="s">
        <v>324</v>
      </c>
      <c r="H21" s="7" t="s">
        <v>329</v>
      </c>
      <c r="I21" t="s">
        <v>204</v>
      </c>
    </row>
    <row r="22" spans="1:9" x14ac:dyDescent="0.25">
      <c r="A22" s="3" t="s">
        <v>273</v>
      </c>
      <c r="B22" s="3" t="s">
        <v>274</v>
      </c>
      <c r="C22" s="3" t="s">
        <v>275</v>
      </c>
      <c r="D22" s="3">
        <v>8848</v>
      </c>
      <c r="E22" s="3" t="s">
        <v>284</v>
      </c>
      <c r="F22" s="3" t="s">
        <v>307</v>
      </c>
      <c r="G22" s="7" t="s">
        <v>325</v>
      </c>
      <c r="H22" s="7" t="s">
        <v>332</v>
      </c>
      <c r="I22" t="s">
        <v>208</v>
      </c>
    </row>
    <row r="23" spans="1:9" x14ac:dyDescent="0.25">
      <c r="A23" s="3" t="s">
        <v>276</v>
      </c>
      <c r="B23" s="3" t="s">
        <v>277</v>
      </c>
      <c r="C23" s="3" t="s">
        <v>278</v>
      </c>
      <c r="D23" s="3">
        <v>8851</v>
      </c>
      <c r="E23" s="3" t="s">
        <v>282</v>
      </c>
      <c r="F23" s="3" t="s">
        <v>311</v>
      </c>
      <c r="G23" s="7" t="s">
        <v>326</v>
      </c>
      <c r="H23" s="7" t="s">
        <v>328</v>
      </c>
      <c r="I23" t="s">
        <v>206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FF759-CB37-497E-BF22-BEBA064D97F7}">
  <dimension ref="A1:D36"/>
  <sheetViews>
    <sheetView workbookViewId="0">
      <selection sqref="A1:D36"/>
    </sheetView>
  </sheetViews>
  <sheetFormatPr baseColWidth="10" defaultRowHeight="15" x14ac:dyDescent="0.25"/>
  <cols>
    <col min="1" max="1" width="32" customWidth="1"/>
    <col min="2" max="2" width="37" customWidth="1"/>
  </cols>
  <sheetData>
    <row r="1" spans="1:4" x14ac:dyDescent="0.25">
      <c r="A1" t="s">
        <v>536</v>
      </c>
    </row>
    <row r="2" spans="1:4" x14ac:dyDescent="0.25">
      <c r="A2" t="s">
        <v>488</v>
      </c>
      <c r="B2" t="s">
        <v>489</v>
      </c>
      <c r="C2">
        <v>0.5</v>
      </c>
      <c r="D2" t="s">
        <v>491</v>
      </c>
    </row>
    <row r="3" spans="1:4" x14ac:dyDescent="0.25">
      <c r="B3" t="s">
        <v>490</v>
      </c>
      <c r="C3">
        <v>1</v>
      </c>
      <c r="D3" t="s">
        <v>491</v>
      </c>
    </row>
    <row r="4" spans="1:4" x14ac:dyDescent="0.25">
      <c r="B4" t="s">
        <v>492</v>
      </c>
      <c r="C4">
        <v>0.5</v>
      </c>
      <c r="D4" s="14" t="s">
        <v>491</v>
      </c>
    </row>
    <row r="5" spans="1:4" x14ac:dyDescent="0.25">
      <c r="B5" t="s">
        <v>493</v>
      </c>
      <c r="C5">
        <v>0.5</v>
      </c>
      <c r="D5" s="14" t="s">
        <v>491</v>
      </c>
    </row>
    <row r="6" spans="1:4" x14ac:dyDescent="0.25">
      <c r="B6" t="s">
        <v>534</v>
      </c>
      <c r="C6">
        <v>0.25</v>
      </c>
      <c r="D6" s="14" t="s">
        <v>491</v>
      </c>
    </row>
    <row r="7" spans="1:4" x14ac:dyDescent="0.25">
      <c r="B7" t="s">
        <v>494</v>
      </c>
      <c r="C7">
        <v>0.5</v>
      </c>
      <c r="D7" s="14" t="s">
        <v>491</v>
      </c>
    </row>
    <row r="8" spans="1:4" x14ac:dyDescent="0.25">
      <c r="A8" t="s">
        <v>495</v>
      </c>
      <c r="B8" t="s">
        <v>496</v>
      </c>
      <c r="C8">
        <v>1.5</v>
      </c>
      <c r="D8" s="14" t="s">
        <v>491</v>
      </c>
    </row>
    <row r="9" spans="1:4" s="14" customFormat="1" x14ac:dyDescent="0.25">
      <c r="B9" s="14" t="s">
        <v>524</v>
      </c>
      <c r="C9" s="14">
        <v>0.25</v>
      </c>
      <c r="D9" s="14" t="s">
        <v>491</v>
      </c>
    </row>
    <row r="10" spans="1:4" x14ac:dyDescent="0.25">
      <c r="B10" t="s">
        <v>497</v>
      </c>
      <c r="C10">
        <v>1</v>
      </c>
      <c r="D10" s="14" t="s">
        <v>491</v>
      </c>
    </row>
    <row r="11" spans="1:4" x14ac:dyDescent="0.25">
      <c r="B11" t="s">
        <v>498</v>
      </c>
      <c r="C11">
        <v>1</v>
      </c>
      <c r="D11" s="14" t="s">
        <v>491</v>
      </c>
    </row>
    <row r="12" spans="1:4" s="14" customFormat="1" x14ac:dyDescent="0.25">
      <c r="B12" s="14" t="s">
        <v>526</v>
      </c>
      <c r="C12" s="14">
        <v>0.25</v>
      </c>
      <c r="D12" s="14" t="s">
        <v>491</v>
      </c>
    </row>
    <row r="13" spans="1:4" x14ac:dyDescent="0.25">
      <c r="A13" t="s">
        <v>499</v>
      </c>
      <c r="B13" t="s">
        <v>500</v>
      </c>
      <c r="C13">
        <v>0.5</v>
      </c>
      <c r="D13" s="14" t="s">
        <v>491</v>
      </c>
    </row>
    <row r="14" spans="1:4" s="14" customFormat="1" x14ac:dyDescent="0.25">
      <c r="B14" s="14" t="s">
        <v>507</v>
      </c>
      <c r="C14" s="14">
        <v>0.5</v>
      </c>
      <c r="D14" s="14" t="s">
        <v>491</v>
      </c>
    </row>
    <row r="15" spans="1:4" x14ac:dyDescent="0.25">
      <c r="B15" t="s">
        <v>501</v>
      </c>
      <c r="C15">
        <v>1</v>
      </c>
      <c r="D15" s="14" t="s">
        <v>491</v>
      </c>
    </row>
    <row r="16" spans="1:4" x14ac:dyDescent="0.25">
      <c r="B16" t="s">
        <v>502</v>
      </c>
      <c r="C16">
        <v>0.5</v>
      </c>
      <c r="D16" s="14" t="s">
        <v>491</v>
      </c>
    </row>
    <row r="17" spans="1:4" x14ac:dyDescent="0.25">
      <c r="B17" t="s">
        <v>503</v>
      </c>
      <c r="C17">
        <v>0.5</v>
      </c>
      <c r="D17" s="14" t="s">
        <v>491</v>
      </c>
    </row>
    <row r="18" spans="1:4" x14ac:dyDescent="0.25">
      <c r="A18" t="s">
        <v>504</v>
      </c>
      <c r="B18" t="s">
        <v>505</v>
      </c>
      <c r="C18">
        <v>10</v>
      </c>
      <c r="D18" t="s">
        <v>516</v>
      </c>
    </row>
    <row r="19" spans="1:4" x14ac:dyDescent="0.25">
      <c r="B19" t="s">
        <v>506</v>
      </c>
      <c r="C19">
        <v>3</v>
      </c>
      <c r="D19" t="s">
        <v>516</v>
      </c>
    </row>
    <row r="20" spans="1:4" x14ac:dyDescent="0.25">
      <c r="B20" t="s">
        <v>525</v>
      </c>
      <c r="C20">
        <v>0.5</v>
      </c>
      <c r="D20" t="s">
        <v>491</v>
      </c>
    </row>
    <row r="21" spans="1:4" x14ac:dyDescent="0.25">
      <c r="A21" t="s">
        <v>508</v>
      </c>
      <c r="B21" t="s">
        <v>509</v>
      </c>
      <c r="C21">
        <v>2</v>
      </c>
      <c r="D21" t="s">
        <v>516</v>
      </c>
    </row>
    <row r="22" spans="1:4" s="14" customFormat="1" x14ac:dyDescent="0.25">
      <c r="B22" s="14" t="s">
        <v>511</v>
      </c>
      <c r="C22" s="14">
        <v>0.25</v>
      </c>
      <c r="D22" s="14" t="s">
        <v>491</v>
      </c>
    </row>
    <row r="23" spans="1:4" x14ac:dyDescent="0.25">
      <c r="B23" t="s">
        <v>510</v>
      </c>
      <c r="C23">
        <v>0.25</v>
      </c>
      <c r="D23" t="s">
        <v>491</v>
      </c>
    </row>
    <row r="24" spans="1:4" x14ac:dyDescent="0.25">
      <c r="A24" t="s">
        <v>512</v>
      </c>
      <c r="B24" t="s">
        <v>513</v>
      </c>
      <c r="C24">
        <v>0.15</v>
      </c>
      <c r="D24" t="s">
        <v>491</v>
      </c>
    </row>
    <row r="25" spans="1:4" x14ac:dyDescent="0.25">
      <c r="B25" t="s">
        <v>514</v>
      </c>
      <c r="C25">
        <v>0.5</v>
      </c>
      <c r="D25" t="s">
        <v>491</v>
      </c>
    </row>
    <row r="26" spans="1:4" x14ac:dyDescent="0.25">
      <c r="B26" t="s">
        <v>521</v>
      </c>
      <c r="C26">
        <v>0.2</v>
      </c>
      <c r="D26" t="s">
        <v>491</v>
      </c>
    </row>
    <row r="27" spans="1:4" x14ac:dyDescent="0.25">
      <c r="B27" t="s">
        <v>515</v>
      </c>
      <c r="C27">
        <v>5</v>
      </c>
      <c r="D27" t="s">
        <v>517</v>
      </c>
    </row>
    <row r="28" spans="1:4" x14ac:dyDescent="0.25">
      <c r="A28" t="s">
        <v>518</v>
      </c>
      <c r="B28" t="s">
        <v>519</v>
      </c>
      <c r="C28">
        <v>0.15</v>
      </c>
      <c r="D28" t="s">
        <v>491</v>
      </c>
    </row>
    <row r="29" spans="1:4" x14ac:dyDescent="0.25">
      <c r="B29" t="s">
        <v>520</v>
      </c>
      <c r="C29">
        <v>0.2</v>
      </c>
      <c r="D29" t="s">
        <v>516</v>
      </c>
    </row>
    <row r="30" spans="1:4" x14ac:dyDescent="0.25">
      <c r="A30" t="s">
        <v>522</v>
      </c>
      <c r="B30" t="s">
        <v>523</v>
      </c>
      <c r="C30">
        <v>2</v>
      </c>
      <c r="D30" t="s">
        <v>517</v>
      </c>
    </row>
    <row r="31" spans="1:4" x14ac:dyDescent="0.25">
      <c r="B31" t="s">
        <v>527</v>
      </c>
      <c r="C31">
        <v>2</v>
      </c>
      <c r="D31" t="s">
        <v>517</v>
      </c>
    </row>
    <row r="32" spans="1:4" x14ac:dyDescent="0.25">
      <c r="A32" t="s">
        <v>528</v>
      </c>
      <c r="B32" t="s">
        <v>529</v>
      </c>
      <c r="C32">
        <v>2</v>
      </c>
      <c r="D32" t="s">
        <v>530</v>
      </c>
    </row>
    <row r="33" spans="2:4" x14ac:dyDescent="0.25">
      <c r="B33" t="s">
        <v>531</v>
      </c>
      <c r="C33">
        <v>0.1</v>
      </c>
      <c r="D33" t="s">
        <v>491</v>
      </c>
    </row>
    <row r="34" spans="2:4" x14ac:dyDescent="0.25">
      <c r="B34" t="s">
        <v>532</v>
      </c>
      <c r="C34">
        <v>0.1</v>
      </c>
      <c r="D34" t="s">
        <v>491</v>
      </c>
    </row>
    <row r="35" spans="2:4" x14ac:dyDescent="0.25">
      <c r="B35" t="s">
        <v>533</v>
      </c>
      <c r="C35">
        <v>0.2</v>
      </c>
      <c r="D35" t="s">
        <v>491</v>
      </c>
    </row>
    <row r="36" spans="2:4" x14ac:dyDescent="0.25">
      <c r="B36" t="s">
        <v>535</v>
      </c>
      <c r="C36">
        <v>0.2</v>
      </c>
      <c r="D36" t="s">
        <v>491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67392-3B6F-4ECF-B1BB-31A450F9DF34}">
  <dimension ref="A1:U38"/>
  <sheetViews>
    <sheetView tabSelected="1" topLeftCell="D1" workbookViewId="0">
      <selection activeCell="T2" sqref="T2"/>
    </sheetView>
  </sheetViews>
  <sheetFormatPr baseColWidth="10" defaultRowHeight="15" x14ac:dyDescent="0.25"/>
  <cols>
    <col min="4" max="4" width="22.140625" customWidth="1"/>
    <col min="5" max="5" width="11.42578125" style="1"/>
    <col min="6" max="6" width="23.42578125" customWidth="1"/>
    <col min="8" max="8" width="19.7109375" customWidth="1"/>
    <col min="9" max="9" width="13.42578125" customWidth="1"/>
    <col min="10" max="10" width="20.7109375" customWidth="1"/>
    <col min="11" max="11" width="14.42578125" customWidth="1"/>
    <col min="16" max="17" width="11.42578125" style="9"/>
    <col min="18" max="18" width="17.42578125" customWidth="1"/>
    <col min="19" max="19" width="18.5703125" customWidth="1"/>
  </cols>
  <sheetData>
    <row r="1" spans="1:21" x14ac:dyDescent="0.25">
      <c r="A1" t="s">
        <v>460</v>
      </c>
      <c r="B1" t="s">
        <v>196</v>
      </c>
      <c r="C1" t="s">
        <v>195</v>
      </c>
      <c r="D1" t="s">
        <v>197</v>
      </c>
      <c r="E1" s="1" t="s">
        <v>198</v>
      </c>
      <c r="F1" t="s">
        <v>6</v>
      </c>
      <c r="G1" t="s">
        <v>461</v>
      </c>
      <c r="H1" t="s">
        <v>474</v>
      </c>
      <c r="I1" t="s">
        <v>469</v>
      </c>
      <c r="J1" t="s">
        <v>468</v>
      </c>
      <c r="K1" t="s">
        <v>481</v>
      </c>
      <c r="L1" t="s">
        <v>470</v>
      </c>
      <c r="O1" t="s">
        <v>483</v>
      </c>
      <c r="P1" s="9" t="s">
        <v>487</v>
      </c>
      <c r="Q1" s="9" t="s">
        <v>484</v>
      </c>
      <c r="R1" t="s">
        <v>482</v>
      </c>
      <c r="S1" s="13" t="s">
        <v>485</v>
      </c>
      <c r="T1" s="13" t="s">
        <v>486</v>
      </c>
      <c r="U1" s="13"/>
    </row>
    <row r="2" spans="1:21" x14ac:dyDescent="0.25">
      <c r="A2" s="9" t="s">
        <v>336</v>
      </c>
      <c r="B2" s="9" t="s">
        <v>337</v>
      </c>
      <c r="C2" s="9" t="s">
        <v>338</v>
      </c>
      <c r="D2" s="9" t="s">
        <v>339</v>
      </c>
      <c r="E2" s="11">
        <v>8462</v>
      </c>
      <c r="F2" s="9" t="s">
        <v>340</v>
      </c>
      <c r="G2" s="10">
        <v>35744</v>
      </c>
      <c r="H2" t="s">
        <v>462</v>
      </c>
      <c r="I2" t="s">
        <v>463</v>
      </c>
      <c r="J2" t="e">
        <f>VLOOKUP(H2,#REF!,2,FALSE)</f>
        <v>#REF!</v>
      </c>
      <c r="K2" t="s">
        <v>465</v>
      </c>
      <c r="L2" s="12" t="e">
        <f>ROUND((IF(K2="Vierteljährlich",T2/4,(IF(K2="Halbjährlich",T2/2,T2))))*2,1)/2</f>
        <v>#REF!</v>
      </c>
      <c r="O2" t="e">
        <f>VLOOKUP(H2,#REF!,3,FALSE)</f>
        <v>#REF!</v>
      </c>
      <c r="P2" s="9" t="e">
        <f>VLOOKUP(H2,#REF!,4,FALSE)</f>
        <v>#REF!</v>
      </c>
      <c r="Q2" s="9" t="e">
        <f>VLOOKUP(H2,#REF!,5,FALSE)</f>
        <v>#REF!</v>
      </c>
      <c r="R2" t="e">
        <f>IF($I2=#REF!,Abonnenten!O2,(IF($I2=#REF!,Abonnenten!P2,Abonnenten!Q2)))</f>
        <v>#REF!</v>
      </c>
      <c r="S2" s="13" t="e">
        <f>IF(K2=Abonnenten!A14,Abonnenten!R2*#REF!,(IF(Abonnenten!K2=#REF!,Abonnenten!R2*#REF!,Abonnenten!R2*#REF!)))</f>
        <v>#REF!</v>
      </c>
      <c r="T2" s="13" t="e">
        <f>IF(Abonnenten!J2="Wöchentlich",Abonnenten!S2*52,(IF(Abonnenten!J2="Monatlich",Abonnenten!S2*12,Abonnenten!S2*4)))</f>
        <v>#REF!</v>
      </c>
      <c r="U2" s="13"/>
    </row>
    <row r="3" spans="1:21" x14ac:dyDescent="0.25">
      <c r="A3" s="9" t="s">
        <v>336</v>
      </c>
      <c r="B3" s="9" t="s">
        <v>247</v>
      </c>
      <c r="C3" s="9" t="s">
        <v>246</v>
      </c>
      <c r="D3" s="9" t="s">
        <v>248</v>
      </c>
      <c r="E3" s="8">
        <v>5102</v>
      </c>
      <c r="F3" s="9" t="s">
        <v>341</v>
      </c>
      <c r="G3" s="10">
        <v>32125</v>
      </c>
      <c r="H3" t="s">
        <v>471</v>
      </c>
      <c r="I3" s="9" t="s">
        <v>480</v>
      </c>
      <c r="J3" s="9" t="e">
        <f>VLOOKUP(H3,#REF!,2,FALSE)</f>
        <v>#REF!</v>
      </c>
      <c r="K3" s="9" t="s">
        <v>467</v>
      </c>
      <c r="L3" s="12" t="e">
        <f t="shared" ref="L3:L37" si="0">ROUND((IF(K3="Vierteljährlich",T3/4,(IF(K3="Halbjährlich",T3/2,T3))))*2,1)/2</f>
        <v>#REF!</v>
      </c>
      <c r="O3" s="9" t="e">
        <f>VLOOKUP(H3,#REF!,3,FALSE)</f>
        <v>#REF!</v>
      </c>
      <c r="P3" s="9" t="e">
        <f>VLOOKUP(H3,#REF!,4,FALSE)</f>
        <v>#REF!</v>
      </c>
      <c r="Q3" s="9" t="e">
        <f>VLOOKUP(H3,#REF!,5,FALSE)</f>
        <v>#REF!</v>
      </c>
      <c r="R3" s="9" t="e">
        <f>IF($I3=#REF!,Abonnenten!O3,(IF($I3=#REF!,Abonnenten!P3,Abonnenten!Q3)))</f>
        <v>#REF!</v>
      </c>
      <c r="S3" s="13" t="e">
        <f>IF(K3=Abonnenten!A15,Abonnenten!R3*#REF!,(IF(Abonnenten!K3=#REF!,Abonnenten!R3*#REF!,Abonnenten!R3*#REF!)))</f>
        <v>#REF!</v>
      </c>
      <c r="T3" s="13" t="e">
        <f>IF(Abonnenten!J3="Wöchentlich",Abonnenten!S3*52,(IF(Abonnenten!J3="Monatlich",Abonnenten!S3*12,Abonnenten!S3*4)))</f>
        <v>#REF!</v>
      </c>
      <c r="U3" s="13"/>
    </row>
    <row r="4" spans="1:21" x14ac:dyDescent="0.25">
      <c r="A4" s="9" t="s">
        <v>342</v>
      </c>
      <c r="B4" s="9" t="s">
        <v>343</v>
      </c>
      <c r="C4" s="9" t="s">
        <v>344</v>
      </c>
      <c r="D4" s="9" t="s">
        <v>345</v>
      </c>
      <c r="E4" s="8">
        <v>6434</v>
      </c>
      <c r="F4" s="9" t="s">
        <v>346</v>
      </c>
      <c r="G4" s="10">
        <v>24694</v>
      </c>
      <c r="H4" t="s">
        <v>472</v>
      </c>
      <c r="I4" s="9" t="s">
        <v>463</v>
      </c>
      <c r="J4" s="9" t="e">
        <f>VLOOKUP(H4,#REF!,2,FALSE)</f>
        <v>#REF!</v>
      </c>
      <c r="K4" s="9" t="s">
        <v>466</v>
      </c>
      <c r="L4" s="12" t="e">
        <f t="shared" si="0"/>
        <v>#REF!</v>
      </c>
      <c r="O4" s="9" t="e">
        <f>VLOOKUP(H4,#REF!,3,FALSE)</f>
        <v>#REF!</v>
      </c>
      <c r="P4" s="9" t="e">
        <f>VLOOKUP(H4,#REF!,4,FALSE)</f>
        <v>#REF!</v>
      </c>
      <c r="Q4" s="9" t="e">
        <f>VLOOKUP(H4,#REF!,5,FALSE)</f>
        <v>#REF!</v>
      </c>
      <c r="R4" s="9" t="e">
        <f>IF($I4=#REF!,Abonnenten!O4,(IF($I4=#REF!,Abonnenten!P4,Abonnenten!Q4)))</f>
        <v>#REF!</v>
      </c>
      <c r="S4" s="13" t="e">
        <f>IF(K4=Abonnenten!A16,Abonnenten!R4*#REF!,(IF(Abonnenten!K4=#REF!,Abonnenten!R4*#REF!,Abonnenten!R4*#REF!)))</f>
        <v>#REF!</v>
      </c>
      <c r="T4" s="13" t="e">
        <f>IF(Abonnenten!J4="Wöchentlich",Abonnenten!S4*52,(IF(Abonnenten!J4="Monatlich",Abonnenten!S4*12,Abonnenten!S4*4)))</f>
        <v>#REF!</v>
      </c>
      <c r="U4" s="13"/>
    </row>
    <row r="5" spans="1:21" x14ac:dyDescent="0.25">
      <c r="A5" s="9" t="s">
        <v>347</v>
      </c>
      <c r="B5" s="9" t="s">
        <v>348</v>
      </c>
      <c r="C5" s="9" t="s">
        <v>349</v>
      </c>
      <c r="D5" s="9" t="s">
        <v>350</v>
      </c>
      <c r="E5" s="8">
        <v>8006</v>
      </c>
      <c r="F5" s="9" t="s">
        <v>351</v>
      </c>
      <c r="G5" s="10">
        <v>31356</v>
      </c>
      <c r="H5" t="s">
        <v>472</v>
      </c>
      <c r="I5" s="9" t="s">
        <v>464</v>
      </c>
      <c r="J5" s="9" t="e">
        <f>VLOOKUP(H5,#REF!,2,FALSE)</f>
        <v>#REF!</v>
      </c>
      <c r="K5" s="9" t="s">
        <v>467</v>
      </c>
      <c r="L5" s="12" t="e">
        <f t="shared" si="0"/>
        <v>#REF!</v>
      </c>
      <c r="O5" s="9" t="e">
        <f>VLOOKUP(H5,#REF!,3,FALSE)</f>
        <v>#REF!</v>
      </c>
      <c r="P5" s="9" t="e">
        <f>VLOOKUP(H5,#REF!,4,FALSE)</f>
        <v>#REF!</v>
      </c>
      <c r="Q5" s="9" t="e">
        <f>VLOOKUP(H5,#REF!,5,FALSE)</f>
        <v>#REF!</v>
      </c>
      <c r="R5" s="9" t="e">
        <f>IF($I5=#REF!,Abonnenten!O5,(IF($I5=#REF!,Abonnenten!P5,Abonnenten!Q5)))</f>
        <v>#REF!</v>
      </c>
      <c r="S5" s="13" t="e">
        <f>IF(K5=Abonnenten!A17,Abonnenten!R5*#REF!,(IF(Abonnenten!K5=#REF!,Abonnenten!R5*#REF!,Abonnenten!R5*#REF!)))</f>
        <v>#REF!</v>
      </c>
      <c r="T5" s="13" t="e">
        <f>IF(Abonnenten!J5="Wöchentlich",Abonnenten!S5*52,(IF(Abonnenten!J5="Monatlich",Abonnenten!S5*12,Abonnenten!S5*4)))</f>
        <v>#REF!</v>
      </c>
      <c r="U5" s="13"/>
    </row>
    <row r="6" spans="1:21" x14ac:dyDescent="0.25">
      <c r="A6" s="9" t="s">
        <v>342</v>
      </c>
      <c r="B6" s="9" t="s">
        <v>352</v>
      </c>
      <c r="C6" s="9" t="s">
        <v>353</v>
      </c>
      <c r="D6" s="9" t="s">
        <v>354</v>
      </c>
      <c r="E6" s="8">
        <v>8498</v>
      </c>
      <c r="F6" s="9" t="s">
        <v>355</v>
      </c>
      <c r="G6" s="10">
        <v>36508</v>
      </c>
      <c r="H6" t="s">
        <v>473</v>
      </c>
      <c r="I6" s="9" t="s">
        <v>463</v>
      </c>
      <c r="J6" s="9" t="e">
        <f>VLOOKUP(H6,#REF!,2,FALSE)</f>
        <v>#REF!</v>
      </c>
      <c r="K6" s="9" t="s">
        <v>466</v>
      </c>
      <c r="L6" s="12" t="e">
        <f t="shared" si="0"/>
        <v>#REF!</v>
      </c>
      <c r="O6" s="9" t="e">
        <f>VLOOKUP(H6,#REF!,3,FALSE)</f>
        <v>#REF!</v>
      </c>
      <c r="P6" s="9" t="e">
        <f>VLOOKUP(H6,#REF!,4,FALSE)</f>
        <v>#REF!</v>
      </c>
      <c r="Q6" s="9" t="e">
        <f>VLOOKUP(H6,#REF!,5,FALSE)</f>
        <v>#REF!</v>
      </c>
      <c r="R6" s="9" t="e">
        <f>IF($I6=#REF!,Abonnenten!O6,(IF($I6=#REF!,Abonnenten!P6,Abonnenten!Q6)))</f>
        <v>#REF!</v>
      </c>
      <c r="S6" s="13" t="e">
        <f>IF(K6=Abonnenten!A18,Abonnenten!R6*#REF!,(IF(Abonnenten!K6=#REF!,Abonnenten!R6*#REF!,Abonnenten!R6*#REF!)))</f>
        <v>#REF!</v>
      </c>
      <c r="T6" s="13" t="e">
        <f>IF(Abonnenten!J6="Wöchentlich",Abonnenten!S6*52,(IF(Abonnenten!J6="Monatlich",Abonnenten!S6*12,Abonnenten!S6*4)))</f>
        <v>#REF!</v>
      </c>
      <c r="U6" s="13"/>
    </row>
    <row r="7" spans="1:21" x14ac:dyDescent="0.25">
      <c r="A7" s="9" t="s">
        <v>336</v>
      </c>
      <c r="B7" s="9" t="s">
        <v>356</v>
      </c>
      <c r="C7" s="9" t="s">
        <v>357</v>
      </c>
      <c r="D7" s="9" t="s">
        <v>358</v>
      </c>
      <c r="E7" s="8">
        <v>3671</v>
      </c>
      <c r="F7" s="9" t="s">
        <v>359</v>
      </c>
      <c r="G7" s="10">
        <v>14938</v>
      </c>
      <c r="H7" t="s">
        <v>475</v>
      </c>
      <c r="I7" s="9" t="s">
        <v>463</v>
      </c>
      <c r="J7" s="9" t="e">
        <f>VLOOKUP(H7,#REF!,2,FALSE)</f>
        <v>#REF!</v>
      </c>
      <c r="K7" s="9" t="s">
        <v>465</v>
      </c>
      <c r="L7" s="12" t="e">
        <f t="shared" si="0"/>
        <v>#REF!</v>
      </c>
      <c r="O7" s="9" t="e">
        <f>VLOOKUP(H7,#REF!,3,FALSE)</f>
        <v>#REF!</v>
      </c>
      <c r="P7" s="9" t="e">
        <f>VLOOKUP(H7,#REF!,4,FALSE)</f>
        <v>#REF!</v>
      </c>
      <c r="Q7" s="9" t="e">
        <f>VLOOKUP(H7,#REF!,5,FALSE)</f>
        <v>#REF!</v>
      </c>
      <c r="R7" s="9" t="e">
        <f>IF($I7=#REF!,Abonnenten!O7,(IF($I7=#REF!,Abonnenten!P7,Abonnenten!Q7)))</f>
        <v>#REF!</v>
      </c>
      <c r="S7" s="13" t="e">
        <f>IF(K7=Abonnenten!A19,Abonnenten!R7*#REF!,(IF(Abonnenten!K7=#REF!,Abonnenten!R7*#REF!,Abonnenten!R7*#REF!)))</f>
        <v>#REF!</v>
      </c>
      <c r="T7" s="13" t="e">
        <f>IF(Abonnenten!J7="Wöchentlich",Abonnenten!S7*52,(IF(Abonnenten!J7="Monatlich",Abonnenten!S7*12,Abonnenten!S7*4)))</f>
        <v>#REF!</v>
      </c>
      <c r="U7" s="13"/>
    </row>
    <row r="8" spans="1:21" x14ac:dyDescent="0.25">
      <c r="A8" s="9" t="s">
        <v>336</v>
      </c>
      <c r="B8" s="9" t="s">
        <v>360</v>
      </c>
      <c r="C8" s="9" t="s">
        <v>361</v>
      </c>
      <c r="D8" s="9" t="s">
        <v>362</v>
      </c>
      <c r="E8" s="8">
        <v>8363</v>
      </c>
      <c r="F8" s="9" t="s">
        <v>363</v>
      </c>
      <c r="G8" s="10">
        <v>29018</v>
      </c>
      <c r="H8" t="s">
        <v>473</v>
      </c>
      <c r="I8" s="9" t="s">
        <v>480</v>
      </c>
      <c r="J8" s="9" t="e">
        <f>VLOOKUP(H8,#REF!,2,FALSE)</f>
        <v>#REF!</v>
      </c>
      <c r="K8" s="9" t="s">
        <v>466</v>
      </c>
      <c r="L8" s="12" t="e">
        <f t="shared" si="0"/>
        <v>#REF!</v>
      </c>
      <c r="O8" s="9" t="e">
        <f>VLOOKUP(H8,#REF!,3,FALSE)</f>
        <v>#REF!</v>
      </c>
      <c r="P8" s="9" t="e">
        <f>VLOOKUP(H8,#REF!,4,FALSE)</f>
        <v>#REF!</v>
      </c>
      <c r="Q8" s="9" t="e">
        <f>VLOOKUP(H8,#REF!,5,FALSE)</f>
        <v>#REF!</v>
      </c>
      <c r="R8" s="9" t="e">
        <f>IF($I8=#REF!,Abonnenten!O8,(IF($I8=#REF!,Abonnenten!P8,Abonnenten!Q8)))</f>
        <v>#REF!</v>
      </c>
      <c r="S8" s="13" t="e">
        <f>IF(K8=Abonnenten!A20,Abonnenten!R8*#REF!,(IF(Abonnenten!K8=#REF!,Abonnenten!R8*#REF!,Abonnenten!R8*#REF!)))</f>
        <v>#REF!</v>
      </c>
      <c r="T8" s="13" t="e">
        <f>IF(Abonnenten!J8="Wöchentlich",Abonnenten!S8*52,(IF(Abonnenten!J8="Monatlich",Abonnenten!S8*12,Abonnenten!S8*4)))</f>
        <v>#REF!</v>
      </c>
      <c r="U8" s="13"/>
    </row>
    <row r="9" spans="1:21" x14ac:dyDescent="0.25">
      <c r="A9" s="9" t="s">
        <v>342</v>
      </c>
      <c r="B9" s="9" t="s">
        <v>364</v>
      </c>
      <c r="C9" s="9" t="s">
        <v>365</v>
      </c>
      <c r="D9" s="9" t="s">
        <v>366</v>
      </c>
      <c r="E9" s="8">
        <v>8810</v>
      </c>
      <c r="F9" s="9" t="s">
        <v>367</v>
      </c>
      <c r="G9" s="10">
        <v>34284</v>
      </c>
      <c r="H9" t="s">
        <v>471</v>
      </c>
      <c r="I9" s="9" t="s">
        <v>480</v>
      </c>
      <c r="J9" s="9" t="e">
        <f>VLOOKUP(H9,#REF!,2,FALSE)</f>
        <v>#REF!</v>
      </c>
      <c r="K9" s="9" t="s">
        <v>465</v>
      </c>
      <c r="L9" s="12" t="e">
        <f t="shared" si="0"/>
        <v>#REF!</v>
      </c>
      <c r="O9" s="9" t="e">
        <f>VLOOKUP(H9,#REF!,3,FALSE)</f>
        <v>#REF!</v>
      </c>
      <c r="P9" s="9" t="e">
        <f>VLOOKUP(H9,#REF!,4,FALSE)</f>
        <v>#REF!</v>
      </c>
      <c r="Q9" s="9" t="e">
        <f>VLOOKUP(H9,#REF!,5,FALSE)</f>
        <v>#REF!</v>
      </c>
      <c r="R9" s="9" t="e">
        <f>IF($I9=#REF!,Abonnenten!O9,(IF($I9=#REF!,Abonnenten!P9,Abonnenten!Q9)))</f>
        <v>#REF!</v>
      </c>
      <c r="S9" s="13" t="e">
        <f>IF(K9=Abonnenten!A21,Abonnenten!R9*#REF!,(IF(Abonnenten!K9=#REF!,Abonnenten!R9*#REF!,Abonnenten!R9*#REF!)))</f>
        <v>#REF!</v>
      </c>
      <c r="T9" s="13" t="e">
        <f>IF(Abonnenten!J9="Wöchentlich",Abonnenten!S9*52,(IF(Abonnenten!J9="Monatlich",Abonnenten!S9*12,Abonnenten!S9*4)))</f>
        <v>#REF!</v>
      </c>
      <c r="U9" s="13"/>
    </row>
    <row r="10" spans="1:21" x14ac:dyDescent="0.25">
      <c r="A10" s="9" t="s">
        <v>336</v>
      </c>
      <c r="B10" s="9" t="s">
        <v>368</v>
      </c>
      <c r="C10" s="9" t="s">
        <v>369</v>
      </c>
      <c r="D10" s="9" t="s">
        <v>370</v>
      </c>
      <c r="E10" s="8">
        <v>6062</v>
      </c>
      <c r="F10" s="9" t="s">
        <v>371</v>
      </c>
      <c r="G10" s="10">
        <v>37323</v>
      </c>
      <c r="H10" t="s">
        <v>462</v>
      </c>
      <c r="I10" s="9" t="s">
        <v>480</v>
      </c>
      <c r="J10" s="9" t="e">
        <f>VLOOKUP(H10,#REF!,2,FALSE)</f>
        <v>#REF!</v>
      </c>
      <c r="K10" s="9" t="s">
        <v>466</v>
      </c>
      <c r="L10" s="12" t="e">
        <f t="shared" si="0"/>
        <v>#REF!</v>
      </c>
      <c r="O10" s="9" t="e">
        <f>VLOOKUP(H10,#REF!,3,FALSE)</f>
        <v>#REF!</v>
      </c>
      <c r="P10" s="9" t="e">
        <f>VLOOKUP(H10,#REF!,4,FALSE)</f>
        <v>#REF!</v>
      </c>
      <c r="Q10" s="9" t="e">
        <f>VLOOKUP(H10,#REF!,5,FALSE)</f>
        <v>#REF!</v>
      </c>
      <c r="R10" s="9" t="e">
        <f>IF($I10=#REF!,Abonnenten!O10,(IF($I10=#REF!,Abonnenten!P10,Abonnenten!Q10)))</f>
        <v>#REF!</v>
      </c>
      <c r="S10" s="13" t="e">
        <f>IF(K10=Abonnenten!A22,Abonnenten!R10*#REF!,(IF(Abonnenten!K10=#REF!,Abonnenten!R10*#REF!,Abonnenten!R10*#REF!)))</f>
        <v>#REF!</v>
      </c>
      <c r="T10" s="13" t="e">
        <f>IF(Abonnenten!J10="Wöchentlich",Abonnenten!S10*52,(IF(Abonnenten!J10="Monatlich",Abonnenten!S10*12,Abonnenten!S10*4)))</f>
        <v>#REF!</v>
      </c>
      <c r="U10" s="13"/>
    </row>
    <row r="11" spans="1:21" x14ac:dyDescent="0.25">
      <c r="A11" s="9" t="s">
        <v>336</v>
      </c>
      <c r="B11" s="9" t="s">
        <v>220</v>
      </c>
      <c r="C11" s="9" t="s">
        <v>219</v>
      </c>
      <c r="D11" s="9" t="s">
        <v>221</v>
      </c>
      <c r="E11" s="8">
        <v>4654</v>
      </c>
      <c r="F11" s="9" t="s">
        <v>372</v>
      </c>
      <c r="G11" s="10">
        <v>30861</v>
      </c>
      <c r="H11" t="s">
        <v>473</v>
      </c>
      <c r="I11" s="9" t="s">
        <v>463</v>
      </c>
      <c r="J11" s="9" t="e">
        <f>VLOOKUP(H11,#REF!,2,FALSE)</f>
        <v>#REF!</v>
      </c>
      <c r="K11" s="9" t="s">
        <v>465</v>
      </c>
      <c r="L11" s="12" t="e">
        <f t="shared" si="0"/>
        <v>#REF!</v>
      </c>
      <c r="O11" s="9" t="e">
        <f>VLOOKUP(H11,#REF!,3,FALSE)</f>
        <v>#REF!</v>
      </c>
      <c r="P11" s="9" t="e">
        <f>VLOOKUP(H11,#REF!,4,FALSE)</f>
        <v>#REF!</v>
      </c>
      <c r="Q11" s="9" t="e">
        <f>VLOOKUP(H11,#REF!,5,FALSE)</f>
        <v>#REF!</v>
      </c>
      <c r="R11" s="9" t="e">
        <f>IF($I11=#REF!,Abonnenten!O11,(IF($I11=#REF!,Abonnenten!P11,Abonnenten!Q11)))</f>
        <v>#REF!</v>
      </c>
      <c r="S11" s="13" t="e">
        <f>IF(K11=Abonnenten!A23,Abonnenten!R11*#REF!,(IF(Abonnenten!K11=#REF!,Abonnenten!R11*#REF!,Abonnenten!R11*#REF!)))</f>
        <v>#REF!</v>
      </c>
      <c r="T11" s="13" t="e">
        <f>IF(Abonnenten!J11="Wöchentlich",Abonnenten!S11*52,(IF(Abonnenten!J11="Monatlich",Abonnenten!S11*12,Abonnenten!S11*4)))</f>
        <v>#REF!</v>
      </c>
      <c r="U11" s="13"/>
    </row>
    <row r="12" spans="1:21" x14ac:dyDescent="0.25">
      <c r="A12" s="9" t="s">
        <v>342</v>
      </c>
      <c r="B12" s="9" t="s">
        <v>373</v>
      </c>
      <c r="C12" s="9" t="s">
        <v>374</v>
      </c>
      <c r="D12" s="9" t="s">
        <v>375</v>
      </c>
      <c r="E12" s="11">
        <v>6864</v>
      </c>
      <c r="F12" s="9" t="s">
        <v>376</v>
      </c>
      <c r="G12" s="10">
        <v>29149</v>
      </c>
      <c r="H12" s="9" t="s">
        <v>476</v>
      </c>
      <c r="I12" s="9" t="s">
        <v>464</v>
      </c>
      <c r="J12" s="9" t="e">
        <f>VLOOKUP(H12,#REF!,2,FALSE)</f>
        <v>#REF!</v>
      </c>
      <c r="K12" s="9" t="s">
        <v>467</v>
      </c>
      <c r="L12" s="12" t="e">
        <f t="shared" si="0"/>
        <v>#REF!</v>
      </c>
      <c r="O12" s="9" t="e">
        <f>VLOOKUP(H12,#REF!,3,FALSE)</f>
        <v>#REF!</v>
      </c>
      <c r="P12" s="9" t="e">
        <f>VLOOKUP(H12,#REF!,4,FALSE)</f>
        <v>#REF!</v>
      </c>
      <c r="Q12" s="9" t="e">
        <f>VLOOKUP(H12,#REF!,5,FALSE)</f>
        <v>#REF!</v>
      </c>
      <c r="R12" s="9" t="e">
        <f>IF($I12=#REF!,Abonnenten!O12,(IF($I12=#REF!,Abonnenten!P12,Abonnenten!Q12)))</f>
        <v>#REF!</v>
      </c>
      <c r="S12" s="13" t="e">
        <f>IF(K12=Abonnenten!A24,Abonnenten!R12*#REF!,(IF(Abonnenten!K12=#REF!,Abonnenten!R12*#REF!,Abonnenten!R12*#REF!)))</f>
        <v>#REF!</v>
      </c>
      <c r="T12" s="13" t="e">
        <f>IF(Abonnenten!J12="Wöchentlich",Abonnenten!S12*52,(IF(Abonnenten!J12="Monatlich",Abonnenten!S12*12,Abonnenten!S12*4)))</f>
        <v>#REF!</v>
      </c>
      <c r="U12" s="13"/>
    </row>
    <row r="13" spans="1:21" x14ac:dyDescent="0.25">
      <c r="A13" s="9" t="s">
        <v>336</v>
      </c>
      <c r="B13" s="9" t="s">
        <v>377</v>
      </c>
      <c r="C13" s="9" t="s">
        <v>378</v>
      </c>
      <c r="D13" s="9" t="s">
        <v>379</v>
      </c>
      <c r="E13" s="8">
        <v>8544</v>
      </c>
      <c r="F13" s="9" t="s">
        <v>380</v>
      </c>
      <c r="G13" s="10">
        <v>33480</v>
      </c>
      <c r="H13" s="9" t="s">
        <v>477</v>
      </c>
      <c r="I13" s="9" t="s">
        <v>463</v>
      </c>
      <c r="J13" s="9" t="e">
        <f>VLOOKUP(H13,#REF!,2,FALSE)</f>
        <v>#REF!</v>
      </c>
      <c r="K13" s="9" t="s">
        <v>467</v>
      </c>
      <c r="L13" s="12" t="e">
        <f t="shared" si="0"/>
        <v>#REF!</v>
      </c>
      <c r="O13" s="9" t="e">
        <f>VLOOKUP(H13,#REF!,3,FALSE)</f>
        <v>#REF!</v>
      </c>
      <c r="P13" s="9" t="e">
        <f>VLOOKUP(H13,#REF!,4,FALSE)</f>
        <v>#REF!</v>
      </c>
      <c r="Q13" s="9" t="e">
        <f>VLOOKUP(H13,#REF!,5,FALSE)</f>
        <v>#REF!</v>
      </c>
      <c r="R13" s="9" t="e">
        <f>IF($I13=#REF!,Abonnenten!O13,(IF($I13=#REF!,Abonnenten!P13,Abonnenten!Q13)))</f>
        <v>#REF!</v>
      </c>
      <c r="S13" s="13" t="e">
        <f>IF(K13=Abonnenten!A25,Abonnenten!R13*#REF!,(IF(Abonnenten!K13=#REF!,Abonnenten!R13*#REF!,Abonnenten!R13*#REF!)))</f>
        <v>#REF!</v>
      </c>
      <c r="T13" s="13" t="e">
        <f>IF(Abonnenten!J13="Wöchentlich",Abonnenten!S13*52,(IF(Abonnenten!J13="Monatlich",Abonnenten!S13*12,Abonnenten!S13*4)))</f>
        <v>#REF!</v>
      </c>
      <c r="U13" s="13"/>
    </row>
    <row r="14" spans="1:21" x14ac:dyDescent="0.25">
      <c r="A14" s="9" t="s">
        <v>336</v>
      </c>
      <c r="B14" s="9" t="s">
        <v>381</v>
      </c>
      <c r="C14" s="9" t="s">
        <v>382</v>
      </c>
      <c r="D14" s="9" t="s">
        <v>383</v>
      </c>
      <c r="E14" s="8">
        <v>3272</v>
      </c>
      <c r="F14" s="9" t="s">
        <v>384</v>
      </c>
      <c r="G14" s="10">
        <v>29441</v>
      </c>
      <c r="H14" s="9" t="s">
        <v>471</v>
      </c>
      <c r="I14" s="9" t="s">
        <v>480</v>
      </c>
      <c r="J14" s="9" t="e">
        <f>VLOOKUP(H14,#REF!,2,FALSE)</f>
        <v>#REF!</v>
      </c>
      <c r="K14" s="9" t="s">
        <v>466</v>
      </c>
      <c r="L14" s="12" t="e">
        <f t="shared" si="0"/>
        <v>#REF!</v>
      </c>
      <c r="O14" s="9" t="e">
        <f>VLOOKUP(H14,#REF!,3,FALSE)</f>
        <v>#REF!</v>
      </c>
      <c r="P14" s="9" t="e">
        <f>VLOOKUP(H14,#REF!,4,FALSE)</f>
        <v>#REF!</v>
      </c>
      <c r="Q14" s="9" t="e">
        <f>VLOOKUP(H14,#REF!,5,FALSE)</f>
        <v>#REF!</v>
      </c>
      <c r="R14" s="9" t="e">
        <f>IF($I14=#REF!,Abonnenten!O14,(IF($I14=#REF!,Abonnenten!P14,Abonnenten!Q14)))</f>
        <v>#REF!</v>
      </c>
      <c r="S14" s="13" t="e">
        <f>IF(K14=Abonnenten!A26,Abonnenten!R14*#REF!,(IF(Abonnenten!K14=#REF!,Abonnenten!R14*#REF!,Abonnenten!R14*#REF!)))</f>
        <v>#REF!</v>
      </c>
      <c r="T14" s="13" t="e">
        <f>IF(Abonnenten!J14="Wöchentlich",Abonnenten!S14*52,(IF(Abonnenten!J14="Monatlich",Abonnenten!S14*12,Abonnenten!S14*4)))</f>
        <v>#REF!</v>
      </c>
      <c r="U14" s="13"/>
    </row>
    <row r="15" spans="1:21" x14ac:dyDescent="0.25">
      <c r="A15" s="9" t="s">
        <v>342</v>
      </c>
      <c r="B15" s="9" t="s">
        <v>385</v>
      </c>
      <c r="C15" s="9" t="s">
        <v>386</v>
      </c>
      <c r="D15" s="9" t="s">
        <v>387</v>
      </c>
      <c r="E15" s="8">
        <v>1669</v>
      </c>
      <c r="F15" s="9" t="s">
        <v>388</v>
      </c>
      <c r="G15" s="10">
        <v>25229</v>
      </c>
      <c r="H15" s="9" t="s">
        <v>478</v>
      </c>
      <c r="I15" s="9" t="s">
        <v>480</v>
      </c>
      <c r="J15" s="9" t="e">
        <f>VLOOKUP(H15,#REF!,2,FALSE)</f>
        <v>#REF!</v>
      </c>
      <c r="K15" s="9" t="s">
        <v>465</v>
      </c>
      <c r="L15" s="12" t="e">
        <f t="shared" si="0"/>
        <v>#REF!</v>
      </c>
      <c r="O15" s="9" t="e">
        <f>VLOOKUP(H15,#REF!,3,FALSE)</f>
        <v>#REF!</v>
      </c>
      <c r="P15" s="9" t="e">
        <f>VLOOKUP(H15,#REF!,4,FALSE)</f>
        <v>#REF!</v>
      </c>
      <c r="Q15" s="9" t="e">
        <f>VLOOKUP(H15,#REF!,5,FALSE)</f>
        <v>#REF!</v>
      </c>
      <c r="R15" s="9" t="e">
        <f>IF($I15=#REF!,Abonnenten!O15,(IF($I15=#REF!,Abonnenten!P15,Abonnenten!Q15)))</f>
        <v>#REF!</v>
      </c>
      <c r="S15" s="13" t="e">
        <f>IF(K15=Abonnenten!A27,Abonnenten!R15*#REF!,(IF(Abonnenten!K15=#REF!,Abonnenten!R15*#REF!,Abonnenten!R15*#REF!)))</f>
        <v>#REF!</v>
      </c>
      <c r="T15" s="13" t="e">
        <f>IF(Abonnenten!J15="Wöchentlich",Abonnenten!S15*52,(IF(Abonnenten!J15="Monatlich",Abonnenten!S15*12,Abonnenten!S15*4)))</f>
        <v>#REF!</v>
      </c>
      <c r="U15" s="13"/>
    </row>
    <row r="16" spans="1:21" x14ac:dyDescent="0.25">
      <c r="A16" s="9" t="s">
        <v>342</v>
      </c>
      <c r="B16" s="9" t="s">
        <v>389</v>
      </c>
      <c r="C16" s="9" t="s">
        <v>390</v>
      </c>
      <c r="D16" s="9" t="s">
        <v>391</v>
      </c>
      <c r="E16" s="8">
        <v>7149</v>
      </c>
      <c r="F16" s="9" t="s">
        <v>392</v>
      </c>
      <c r="G16" s="10">
        <v>29901</v>
      </c>
      <c r="H16" s="9" t="s">
        <v>462</v>
      </c>
      <c r="I16" s="9" t="s">
        <v>464</v>
      </c>
      <c r="J16" s="9" t="e">
        <f>VLOOKUP(H16,#REF!,2,FALSE)</f>
        <v>#REF!</v>
      </c>
      <c r="K16" s="9" t="s">
        <v>466</v>
      </c>
      <c r="L16" s="12" t="e">
        <f t="shared" si="0"/>
        <v>#REF!</v>
      </c>
      <c r="O16" s="9" t="e">
        <f>VLOOKUP(H16,#REF!,3,FALSE)</f>
        <v>#REF!</v>
      </c>
      <c r="P16" s="9" t="e">
        <f>VLOOKUP(H16,#REF!,4,FALSE)</f>
        <v>#REF!</v>
      </c>
      <c r="Q16" s="9" t="e">
        <f>VLOOKUP(H16,#REF!,5,FALSE)</f>
        <v>#REF!</v>
      </c>
      <c r="R16" s="9" t="e">
        <f>IF($I16=#REF!,Abonnenten!O16,(IF($I16=#REF!,Abonnenten!P16,Abonnenten!Q16)))</f>
        <v>#REF!</v>
      </c>
      <c r="S16" s="13" t="e">
        <f>IF(K16=Abonnenten!A28,Abonnenten!R16*#REF!,(IF(Abonnenten!K16=#REF!,Abonnenten!R16*#REF!,Abonnenten!R16*#REF!)))</f>
        <v>#REF!</v>
      </c>
      <c r="T16" s="13" t="e">
        <f>IF(Abonnenten!J16="Wöchentlich",Abonnenten!S16*52,(IF(Abonnenten!J16="Monatlich",Abonnenten!S16*12,Abonnenten!S16*4)))</f>
        <v>#REF!</v>
      </c>
      <c r="U16" s="13"/>
    </row>
    <row r="17" spans="1:21" x14ac:dyDescent="0.25">
      <c r="A17" s="9" t="s">
        <v>336</v>
      </c>
      <c r="B17" s="9" t="s">
        <v>393</v>
      </c>
      <c r="C17" s="9" t="s">
        <v>394</v>
      </c>
      <c r="D17" s="9" t="s">
        <v>395</v>
      </c>
      <c r="E17" s="8">
        <v>1205</v>
      </c>
      <c r="F17" s="9" t="s">
        <v>396</v>
      </c>
      <c r="G17" s="10">
        <v>36206</v>
      </c>
      <c r="H17" s="9" t="s">
        <v>462</v>
      </c>
      <c r="I17" s="9" t="s">
        <v>463</v>
      </c>
      <c r="J17" s="9" t="e">
        <f>VLOOKUP(H17,#REF!,2,FALSE)</f>
        <v>#REF!</v>
      </c>
      <c r="K17" s="9" t="s">
        <v>467</v>
      </c>
      <c r="L17" s="12" t="e">
        <f t="shared" si="0"/>
        <v>#REF!</v>
      </c>
      <c r="O17" s="9" t="e">
        <f>VLOOKUP(H17,#REF!,3,FALSE)</f>
        <v>#REF!</v>
      </c>
      <c r="P17" s="9" t="e">
        <f>VLOOKUP(H17,#REF!,4,FALSE)</f>
        <v>#REF!</v>
      </c>
      <c r="Q17" s="9" t="e">
        <f>VLOOKUP(H17,#REF!,5,FALSE)</f>
        <v>#REF!</v>
      </c>
      <c r="R17" s="9" t="e">
        <f>IF($I17=#REF!,Abonnenten!O17,(IF($I17=#REF!,Abonnenten!P17,Abonnenten!Q17)))</f>
        <v>#REF!</v>
      </c>
      <c r="S17" s="13" t="e">
        <f>IF(K17=Abonnenten!A29,Abonnenten!R17*#REF!,(IF(Abonnenten!K17=#REF!,Abonnenten!R17*#REF!,Abonnenten!R17*#REF!)))</f>
        <v>#REF!</v>
      </c>
      <c r="T17" s="13" t="e">
        <f>IF(Abonnenten!J17="Wöchentlich",Abonnenten!S17*52,(IF(Abonnenten!J17="Monatlich",Abonnenten!S17*12,Abonnenten!S17*4)))</f>
        <v>#REF!</v>
      </c>
      <c r="U17" s="13"/>
    </row>
    <row r="18" spans="1:21" x14ac:dyDescent="0.25">
      <c r="A18" s="9" t="s">
        <v>336</v>
      </c>
      <c r="B18" s="9" t="s">
        <v>274</v>
      </c>
      <c r="C18" s="9" t="s">
        <v>273</v>
      </c>
      <c r="D18" s="9" t="s">
        <v>275</v>
      </c>
      <c r="E18" s="8">
        <v>5703</v>
      </c>
      <c r="F18" s="9" t="s">
        <v>397</v>
      </c>
      <c r="G18" s="10">
        <v>31075</v>
      </c>
      <c r="H18" s="9" t="s">
        <v>478</v>
      </c>
      <c r="I18" s="9" t="s">
        <v>480</v>
      </c>
      <c r="J18" s="9" t="e">
        <f>VLOOKUP(H18,#REF!,2,FALSE)</f>
        <v>#REF!</v>
      </c>
      <c r="K18" s="9" t="s">
        <v>466</v>
      </c>
      <c r="L18" s="12" t="e">
        <f t="shared" si="0"/>
        <v>#REF!</v>
      </c>
      <c r="O18" s="9" t="e">
        <f>VLOOKUP(H18,#REF!,3,FALSE)</f>
        <v>#REF!</v>
      </c>
      <c r="P18" s="9" t="e">
        <f>VLOOKUP(H18,#REF!,4,FALSE)</f>
        <v>#REF!</v>
      </c>
      <c r="Q18" s="9" t="e">
        <f>VLOOKUP(H18,#REF!,5,FALSE)</f>
        <v>#REF!</v>
      </c>
      <c r="R18" s="9" t="e">
        <f>IF($I18=#REF!,Abonnenten!O18,(IF($I18=#REF!,Abonnenten!P18,Abonnenten!Q18)))</f>
        <v>#REF!</v>
      </c>
      <c r="S18" s="13" t="e">
        <f>IF(K18=Abonnenten!A30,Abonnenten!R18*#REF!,(IF(Abonnenten!K18=#REF!,Abonnenten!R18*#REF!,Abonnenten!R18*#REF!)))</f>
        <v>#REF!</v>
      </c>
      <c r="T18" s="13" t="e">
        <f>IF(Abonnenten!J18="Wöchentlich",Abonnenten!S18*52,(IF(Abonnenten!J18="Monatlich",Abonnenten!S18*12,Abonnenten!S18*4)))</f>
        <v>#REF!</v>
      </c>
      <c r="U18" s="13"/>
    </row>
    <row r="19" spans="1:21" x14ac:dyDescent="0.25">
      <c r="A19" s="9" t="s">
        <v>336</v>
      </c>
      <c r="B19" s="9" t="s">
        <v>217</v>
      </c>
      <c r="C19" s="9" t="s">
        <v>216</v>
      </c>
      <c r="D19" s="9" t="s">
        <v>218</v>
      </c>
      <c r="E19" s="8">
        <v>4618</v>
      </c>
      <c r="F19" s="9" t="s">
        <v>398</v>
      </c>
      <c r="G19" s="10">
        <v>36904</v>
      </c>
      <c r="H19" s="9" t="s">
        <v>473</v>
      </c>
      <c r="I19" s="9" t="s">
        <v>480</v>
      </c>
      <c r="J19" s="9" t="e">
        <f>VLOOKUP(H19,#REF!,2,FALSE)</f>
        <v>#REF!</v>
      </c>
      <c r="K19" s="9" t="s">
        <v>465</v>
      </c>
      <c r="L19" s="12" t="e">
        <f t="shared" si="0"/>
        <v>#REF!</v>
      </c>
      <c r="O19" s="9" t="e">
        <f>VLOOKUP(H19,#REF!,3,FALSE)</f>
        <v>#REF!</v>
      </c>
      <c r="P19" s="9" t="e">
        <f>VLOOKUP(H19,#REF!,4,FALSE)</f>
        <v>#REF!</v>
      </c>
      <c r="Q19" s="9" t="e">
        <f>VLOOKUP(H19,#REF!,5,FALSE)</f>
        <v>#REF!</v>
      </c>
      <c r="R19" s="9" t="e">
        <f>IF($I19=#REF!,Abonnenten!O19,(IF($I19=#REF!,Abonnenten!P19,Abonnenten!Q19)))</f>
        <v>#REF!</v>
      </c>
      <c r="S19" s="13" t="e">
        <f>IF(K19=Abonnenten!A31,Abonnenten!R19*#REF!,(IF(Abonnenten!K19=#REF!,Abonnenten!R19*#REF!,Abonnenten!R19*#REF!)))</f>
        <v>#REF!</v>
      </c>
      <c r="T19" s="13" t="e">
        <f>IF(Abonnenten!J19="Wöchentlich",Abonnenten!S19*52,(IF(Abonnenten!J19="Monatlich",Abonnenten!S19*12,Abonnenten!S19*4)))</f>
        <v>#REF!</v>
      </c>
      <c r="U19" s="13"/>
    </row>
    <row r="20" spans="1:21" x14ac:dyDescent="0.25">
      <c r="A20" s="9" t="s">
        <v>342</v>
      </c>
      <c r="B20" s="9" t="s">
        <v>399</v>
      </c>
      <c r="C20" s="9" t="s">
        <v>400</v>
      </c>
      <c r="D20" s="9" t="s">
        <v>401</v>
      </c>
      <c r="E20" s="8">
        <v>3900</v>
      </c>
      <c r="F20" s="9" t="s">
        <v>402</v>
      </c>
      <c r="G20" s="10">
        <v>34298</v>
      </c>
      <c r="H20" s="9" t="s">
        <v>473</v>
      </c>
      <c r="I20" s="9" t="s">
        <v>464</v>
      </c>
      <c r="J20" s="9" t="e">
        <f>VLOOKUP(H20,#REF!,2,FALSE)</f>
        <v>#REF!</v>
      </c>
      <c r="K20" s="9" t="s">
        <v>465</v>
      </c>
      <c r="L20" s="12" t="e">
        <f t="shared" si="0"/>
        <v>#REF!</v>
      </c>
      <c r="O20" s="9" t="e">
        <f>VLOOKUP(H20,#REF!,3,FALSE)</f>
        <v>#REF!</v>
      </c>
      <c r="P20" s="9" t="e">
        <f>VLOOKUP(H20,#REF!,4,FALSE)</f>
        <v>#REF!</v>
      </c>
      <c r="Q20" s="9" t="e">
        <f>VLOOKUP(H20,#REF!,5,FALSE)</f>
        <v>#REF!</v>
      </c>
      <c r="R20" s="9" t="e">
        <f>IF($I20=#REF!,Abonnenten!O20,(IF($I20=#REF!,Abonnenten!P20,Abonnenten!Q20)))</f>
        <v>#REF!</v>
      </c>
      <c r="S20" s="13" t="e">
        <f>IF(K20=Abonnenten!A32,Abonnenten!R20*#REF!,(IF(Abonnenten!K20=#REF!,Abonnenten!R20*#REF!,Abonnenten!R20*#REF!)))</f>
        <v>#REF!</v>
      </c>
      <c r="T20" s="13" t="e">
        <f>IF(Abonnenten!J20="Wöchentlich",Abonnenten!S20*52,(IF(Abonnenten!J20="Monatlich",Abonnenten!S20*12,Abonnenten!S20*4)))</f>
        <v>#REF!</v>
      </c>
      <c r="U20" s="13"/>
    </row>
    <row r="21" spans="1:21" x14ac:dyDescent="0.25">
      <c r="A21" s="9" t="s">
        <v>336</v>
      </c>
      <c r="B21" s="9" t="s">
        <v>403</v>
      </c>
      <c r="C21" s="9" t="s">
        <v>404</v>
      </c>
      <c r="D21" s="9" t="s">
        <v>405</v>
      </c>
      <c r="E21" s="8">
        <v>3664</v>
      </c>
      <c r="F21" s="9" t="s">
        <v>406</v>
      </c>
      <c r="G21" s="10">
        <v>32347</v>
      </c>
      <c r="H21" s="9" t="s">
        <v>476</v>
      </c>
      <c r="I21" s="9" t="s">
        <v>463</v>
      </c>
      <c r="J21" s="9" t="e">
        <f>VLOOKUP(H21,#REF!,2,FALSE)</f>
        <v>#REF!</v>
      </c>
      <c r="K21" s="9" t="s">
        <v>466</v>
      </c>
      <c r="L21" s="12" t="e">
        <f t="shared" si="0"/>
        <v>#REF!</v>
      </c>
      <c r="O21" s="9" t="e">
        <f>VLOOKUP(H21,#REF!,3,FALSE)</f>
        <v>#REF!</v>
      </c>
      <c r="P21" s="9" t="e">
        <f>VLOOKUP(H21,#REF!,4,FALSE)</f>
        <v>#REF!</v>
      </c>
      <c r="Q21" s="9" t="e">
        <f>VLOOKUP(H21,#REF!,5,FALSE)</f>
        <v>#REF!</v>
      </c>
      <c r="R21" s="9" t="e">
        <f>IF($I21=#REF!,Abonnenten!O21,(IF($I21=#REF!,Abonnenten!P21,Abonnenten!Q21)))</f>
        <v>#REF!</v>
      </c>
      <c r="S21" s="13" t="e">
        <f>IF(K21=Abonnenten!A33,Abonnenten!R21*#REF!,(IF(Abonnenten!K21=#REF!,Abonnenten!R21*#REF!,Abonnenten!R21*#REF!)))</f>
        <v>#REF!</v>
      </c>
      <c r="T21" s="13" t="e">
        <f>IF(Abonnenten!J21="Wöchentlich",Abonnenten!S21*52,(IF(Abonnenten!J21="Monatlich",Abonnenten!S21*12,Abonnenten!S21*4)))</f>
        <v>#REF!</v>
      </c>
      <c r="U21" s="13"/>
    </row>
    <row r="22" spans="1:21" x14ac:dyDescent="0.25">
      <c r="A22" s="9" t="s">
        <v>336</v>
      </c>
      <c r="B22" s="9" t="s">
        <v>407</v>
      </c>
      <c r="C22" s="9" t="s">
        <v>408</v>
      </c>
      <c r="D22" s="9" t="s">
        <v>409</v>
      </c>
      <c r="E22" s="8">
        <v>9443</v>
      </c>
      <c r="F22" s="9" t="s">
        <v>410</v>
      </c>
      <c r="G22" s="10">
        <v>27244</v>
      </c>
      <c r="H22" s="9" t="s">
        <v>479</v>
      </c>
      <c r="I22" s="9" t="s">
        <v>463</v>
      </c>
      <c r="J22" s="9" t="e">
        <f>VLOOKUP(H22,#REF!,2,FALSE)</f>
        <v>#REF!</v>
      </c>
      <c r="K22" s="9" t="s">
        <v>466</v>
      </c>
      <c r="L22" s="12" t="e">
        <f t="shared" si="0"/>
        <v>#REF!</v>
      </c>
      <c r="O22" s="9" t="e">
        <f>VLOOKUP(H22,#REF!,3,FALSE)</f>
        <v>#REF!</v>
      </c>
      <c r="P22" s="9" t="e">
        <f>VLOOKUP(H22,#REF!,4,FALSE)</f>
        <v>#REF!</v>
      </c>
      <c r="Q22" s="9" t="e">
        <f>VLOOKUP(H22,#REF!,5,FALSE)</f>
        <v>#REF!</v>
      </c>
      <c r="R22" s="9" t="e">
        <f>IF($I22=#REF!,Abonnenten!O22,(IF($I22=#REF!,Abonnenten!P22,Abonnenten!Q22)))</f>
        <v>#REF!</v>
      </c>
      <c r="S22" s="13" t="e">
        <f>IF(K22=Abonnenten!A34,Abonnenten!R22*#REF!,(IF(Abonnenten!K22=#REF!,Abonnenten!R22*#REF!,Abonnenten!R22*#REF!)))</f>
        <v>#REF!</v>
      </c>
      <c r="T22" s="13" t="e">
        <f>IF(Abonnenten!J22="Wöchentlich",Abonnenten!S22*52,(IF(Abonnenten!J22="Monatlich",Abonnenten!S22*12,Abonnenten!S22*4)))</f>
        <v>#REF!</v>
      </c>
      <c r="U22" s="13"/>
    </row>
    <row r="23" spans="1:21" x14ac:dyDescent="0.25">
      <c r="A23" s="9" t="s">
        <v>342</v>
      </c>
      <c r="B23" s="9" t="s">
        <v>411</v>
      </c>
      <c r="C23" s="9" t="s">
        <v>412</v>
      </c>
      <c r="D23" s="9" t="s">
        <v>413</v>
      </c>
      <c r="E23" s="8">
        <v>6402</v>
      </c>
      <c r="F23" s="9" t="s">
        <v>414</v>
      </c>
      <c r="G23" s="10">
        <v>30248</v>
      </c>
      <c r="H23" s="9" t="s">
        <v>472</v>
      </c>
      <c r="I23" s="9" t="s">
        <v>480</v>
      </c>
      <c r="J23" s="9" t="e">
        <f>VLOOKUP(H23,#REF!,2,FALSE)</f>
        <v>#REF!</v>
      </c>
      <c r="K23" s="9" t="s">
        <v>467</v>
      </c>
      <c r="L23" s="12" t="e">
        <f t="shared" si="0"/>
        <v>#REF!</v>
      </c>
      <c r="O23" s="9" t="e">
        <f>VLOOKUP(H23,#REF!,3,FALSE)</f>
        <v>#REF!</v>
      </c>
      <c r="P23" s="9" t="e">
        <f>VLOOKUP(H23,#REF!,4,FALSE)</f>
        <v>#REF!</v>
      </c>
      <c r="Q23" s="9" t="e">
        <f>VLOOKUP(H23,#REF!,5,FALSE)</f>
        <v>#REF!</v>
      </c>
      <c r="R23" s="9" t="e">
        <f>IF($I23=#REF!,Abonnenten!O23,(IF($I23=#REF!,Abonnenten!P23,Abonnenten!Q23)))</f>
        <v>#REF!</v>
      </c>
      <c r="S23" s="13" t="e">
        <f>IF(K23=Abonnenten!A35,Abonnenten!R23*#REF!,(IF(Abonnenten!K23=#REF!,Abonnenten!R23*#REF!,Abonnenten!R23*#REF!)))</f>
        <v>#REF!</v>
      </c>
      <c r="T23" s="13" t="e">
        <f>IF(Abonnenten!J23="Wöchentlich",Abonnenten!S23*52,(IF(Abonnenten!J23="Monatlich",Abonnenten!S23*12,Abonnenten!S23*4)))</f>
        <v>#REF!</v>
      </c>
      <c r="U23" s="13"/>
    </row>
    <row r="24" spans="1:21" x14ac:dyDescent="0.25">
      <c r="A24" s="9" t="s">
        <v>336</v>
      </c>
      <c r="B24" s="9" t="s">
        <v>415</v>
      </c>
      <c r="C24" s="9" t="s">
        <v>416</v>
      </c>
      <c r="D24" s="9" t="s">
        <v>417</v>
      </c>
      <c r="E24" s="8">
        <v>4554</v>
      </c>
      <c r="F24" s="9" t="s">
        <v>418</v>
      </c>
      <c r="G24" s="10">
        <v>35482</v>
      </c>
      <c r="H24" s="9" t="s">
        <v>471</v>
      </c>
      <c r="I24" s="9" t="s">
        <v>463</v>
      </c>
      <c r="J24" s="9" t="e">
        <f>VLOOKUP(H24,#REF!,2,FALSE)</f>
        <v>#REF!</v>
      </c>
      <c r="K24" s="9" t="s">
        <v>466</v>
      </c>
      <c r="L24" s="12" t="e">
        <f t="shared" si="0"/>
        <v>#REF!</v>
      </c>
      <c r="O24" s="9" t="e">
        <f>VLOOKUP(H24,#REF!,3,FALSE)</f>
        <v>#REF!</v>
      </c>
      <c r="P24" s="9" t="e">
        <f>VLOOKUP(H24,#REF!,4,FALSE)</f>
        <v>#REF!</v>
      </c>
      <c r="Q24" s="9" t="e">
        <f>VLOOKUP(H24,#REF!,5,FALSE)</f>
        <v>#REF!</v>
      </c>
      <c r="R24" s="9" t="e">
        <f>IF($I24=#REF!,Abonnenten!O24,(IF($I24=#REF!,Abonnenten!P24,Abonnenten!Q24)))</f>
        <v>#REF!</v>
      </c>
      <c r="S24" s="13" t="e">
        <f>IF(K24=Abonnenten!A36,Abonnenten!R24*#REF!,(IF(Abonnenten!K24=#REF!,Abonnenten!R24*#REF!,Abonnenten!R24*#REF!)))</f>
        <v>#REF!</v>
      </c>
      <c r="T24" s="13" t="e">
        <f>IF(Abonnenten!J24="Wöchentlich",Abonnenten!S24*52,(IF(Abonnenten!J24="Monatlich",Abonnenten!S24*12,Abonnenten!S24*4)))</f>
        <v>#REF!</v>
      </c>
    </row>
    <row r="25" spans="1:21" x14ac:dyDescent="0.25">
      <c r="A25" s="9" t="s">
        <v>336</v>
      </c>
      <c r="B25" s="9" t="s">
        <v>238</v>
      </c>
      <c r="C25" s="9" t="s">
        <v>237</v>
      </c>
      <c r="D25" s="9" t="s">
        <v>239</v>
      </c>
      <c r="E25" s="8">
        <v>5056</v>
      </c>
      <c r="F25" s="9" t="s">
        <v>419</v>
      </c>
      <c r="G25" s="10">
        <v>34185</v>
      </c>
      <c r="H25" s="9" t="s">
        <v>462</v>
      </c>
      <c r="I25" s="9" t="s">
        <v>464</v>
      </c>
      <c r="J25" s="9" t="e">
        <f>VLOOKUP(H25,#REF!,2,FALSE)</f>
        <v>#REF!</v>
      </c>
      <c r="K25" s="9" t="s">
        <v>465</v>
      </c>
      <c r="L25" s="12" t="e">
        <f t="shared" si="0"/>
        <v>#REF!</v>
      </c>
      <c r="O25" s="9" t="e">
        <f>VLOOKUP(H25,#REF!,3,FALSE)</f>
        <v>#REF!</v>
      </c>
      <c r="P25" s="9" t="e">
        <f>VLOOKUP(H25,#REF!,4,FALSE)</f>
        <v>#REF!</v>
      </c>
      <c r="Q25" s="9" t="e">
        <f>VLOOKUP(H25,#REF!,5,FALSE)</f>
        <v>#REF!</v>
      </c>
      <c r="R25" s="9" t="e">
        <f>IF($I25=#REF!,Abonnenten!O25,(IF($I25=#REF!,Abonnenten!P25,Abonnenten!Q25)))</f>
        <v>#REF!</v>
      </c>
      <c r="S25" s="13" t="e">
        <f>IF(K25=Abonnenten!A37,Abonnenten!R25*#REF!,(IF(Abonnenten!K25=#REF!,Abonnenten!R25*#REF!,Abonnenten!R25*#REF!)))</f>
        <v>#REF!</v>
      </c>
      <c r="T25" s="13" t="e">
        <f>IF(Abonnenten!J25="Wöchentlich",Abonnenten!S25*52,(IF(Abonnenten!J25="Monatlich",Abonnenten!S25*12,Abonnenten!S25*4)))</f>
        <v>#REF!</v>
      </c>
    </row>
    <row r="26" spans="1:21" x14ac:dyDescent="0.25">
      <c r="A26" s="9" t="s">
        <v>336</v>
      </c>
      <c r="B26" s="9" t="s">
        <v>420</v>
      </c>
      <c r="C26" s="9" t="s">
        <v>421</v>
      </c>
      <c r="D26" s="9" t="s">
        <v>422</v>
      </c>
      <c r="E26" s="8">
        <v>2545</v>
      </c>
      <c r="F26" s="9" t="s">
        <v>423</v>
      </c>
      <c r="G26" s="10">
        <v>26214</v>
      </c>
      <c r="H26" s="9" t="s">
        <v>477</v>
      </c>
      <c r="I26" s="9" t="s">
        <v>480</v>
      </c>
      <c r="J26" s="9" t="e">
        <f>VLOOKUP(H26,#REF!,2,FALSE)</f>
        <v>#REF!</v>
      </c>
      <c r="K26" s="9" t="s">
        <v>467</v>
      </c>
      <c r="L26" s="12" t="e">
        <f t="shared" si="0"/>
        <v>#REF!</v>
      </c>
      <c r="O26" s="9" t="e">
        <f>VLOOKUP(H26,#REF!,3,FALSE)</f>
        <v>#REF!</v>
      </c>
      <c r="P26" s="9" t="e">
        <f>VLOOKUP(H26,#REF!,4,FALSE)</f>
        <v>#REF!</v>
      </c>
      <c r="Q26" s="9" t="e">
        <f>VLOOKUP(H26,#REF!,5,FALSE)</f>
        <v>#REF!</v>
      </c>
      <c r="R26" s="9" t="e">
        <f>IF($I26=#REF!,Abonnenten!O26,(IF($I26=#REF!,Abonnenten!P26,Abonnenten!Q26)))</f>
        <v>#REF!</v>
      </c>
      <c r="S26" s="13" t="e">
        <f>IF(K26=Abonnenten!A38,Abonnenten!R26*#REF!,(IF(Abonnenten!K26=#REF!,Abonnenten!R26*#REF!,Abonnenten!R26*#REF!)))</f>
        <v>#REF!</v>
      </c>
      <c r="T26" s="13" t="e">
        <f>IF(Abonnenten!J26="Wöchentlich",Abonnenten!S26*52,(IF(Abonnenten!J26="Monatlich",Abonnenten!S26*12,Abonnenten!S26*4)))</f>
        <v>#REF!</v>
      </c>
    </row>
    <row r="27" spans="1:21" x14ac:dyDescent="0.25">
      <c r="A27" s="9" t="s">
        <v>336</v>
      </c>
      <c r="B27" s="9" t="s">
        <v>424</v>
      </c>
      <c r="C27" s="9" t="s">
        <v>425</v>
      </c>
      <c r="D27" s="9" t="s">
        <v>426</v>
      </c>
      <c r="E27" s="8">
        <v>4310</v>
      </c>
      <c r="F27" s="9" t="s">
        <v>427</v>
      </c>
      <c r="G27" s="10">
        <v>32309</v>
      </c>
      <c r="H27" s="9" t="s">
        <v>479</v>
      </c>
      <c r="I27" s="9" t="s">
        <v>464</v>
      </c>
      <c r="J27" s="9" t="e">
        <f>VLOOKUP(H27,#REF!,2,FALSE)</f>
        <v>#REF!</v>
      </c>
      <c r="K27" s="9" t="s">
        <v>467</v>
      </c>
      <c r="L27" s="12" t="e">
        <f t="shared" si="0"/>
        <v>#REF!</v>
      </c>
      <c r="O27" s="9" t="e">
        <f>VLOOKUP(H27,#REF!,3,FALSE)</f>
        <v>#REF!</v>
      </c>
      <c r="P27" s="9" t="e">
        <f>VLOOKUP(H27,#REF!,4,FALSE)</f>
        <v>#REF!</v>
      </c>
      <c r="Q27" s="9" t="e">
        <f>VLOOKUP(H27,#REF!,5,FALSE)</f>
        <v>#REF!</v>
      </c>
      <c r="R27" s="9" t="e">
        <f>IF($I27=#REF!,Abonnenten!O27,(IF($I27=#REF!,Abonnenten!P27,Abonnenten!Q27)))</f>
        <v>#REF!</v>
      </c>
      <c r="S27" s="13" t="e">
        <f>IF(K27=Abonnenten!A39,Abonnenten!R27*#REF!,(IF(Abonnenten!K27=#REF!,Abonnenten!R27*#REF!,Abonnenten!R27*#REF!)))</f>
        <v>#REF!</v>
      </c>
      <c r="T27" s="13" t="e">
        <f>IF(Abonnenten!J27="Wöchentlich",Abonnenten!S27*52,(IF(Abonnenten!J27="Monatlich",Abonnenten!S27*12,Abonnenten!S27*4)))</f>
        <v>#REF!</v>
      </c>
    </row>
    <row r="28" spans="1:21" x14ac:dyDescent="0.25">
      <c r="A28" s="9" t="s">
        <v>342</v>
      </c>
      <c r="B28" s="9" t="s">
        <v>428</v>
      </c>
      <c r="C28" s="9" t="s">
        <v>429</v>
      </c>
      <c r="D28" s="9" t="s">
        <v>430</v>
      </c>
      <c r="E28" s="8">
        <v>1942</v>
      </c>
      <c r="F28" s="9" t="s">
        <v>431</v>
      </c>
      <c r="G28" s="10">
        <v>37494</v>
      </c>
      <c r="H28" s="9" t="s">
        <v>478</v>
      </c>
      <c r="I28" s="9" t="s">
        <v>480</v>
      </c>
      <c r="J28" s="9" t="e">
        <f>VLOOKUP(H28,#REF!,2,FALSE)</f>
        <v>#REF!</v>
      </c>
      <c r="K28" s="9" t="s">
        <v>466</v>
      </c>
      <c r="L28" s="12" t="e">
        <f t="shared" si="0"/>
        <v>#REF!</v>
      </c>
      <c r="O28" s="9" t="e">
        <f>VLOOKUP(H28,#REF!,3,FALSE)</f>
        <v>#REF!</v>
      </c>
      <c r="P28" s="9" t="e">
        <f>VLOOKUP(H28,#REF!,4,FALSE)</f>
        <v>#REF!</v>
      </c>
      <c r="Q28" s="9" t="e">
        <f>VLOOKUP(H28,#REF!,5,FALSE)</f>
        <v>#REF!</v>
      </c>
      <c r="R28" s="9" t="e">
        <f>IF($I28=#REF!,Abonnenten!O28,(IF($I28=#REF!,Abonnenten!P28,Abonnenten!Q28)))</f>
        <v>#REF!</v>
      </c>
      <c r="S28" s="13" t="e">
        <f>IF(K28=Abonnenten!A40,Abonnenten!R28*#REF!,(IF(Abonnenten!K28=#REF!,Abonnenten!R28*#REF!,Abonnenten!R28*#REF!)))</f>
        <v>#REF!</v>
      </c>
      <c r="T28" s="13" t="e">
        <f>IF(Abonnenten!J28="Wöchentlich",Abonnenten!S28*52,(IF(Abonnenten!J28="Monatlich",Abonnenten!S28*12,Abonnenten!S28*4)))</f>
        <v>#REF!</v>
      </c>
    </row>
    <row r="29" spans="1:21" x14ac:dyDescent="0.25">
      <c r="A29" s="9" t="s">
        <v>342</v>
      </c>
      <c r="B29" s="9" t="s">
        <v>432</v>
      </c>
      <c r="C29" s="9" t="s">
        <v>433</v>
      </c>
      <c r="D29" s="9" t="s">
        <v>434</v>
      </c>
      <c r="E29" s="8">
        <v>3037</v>
      </c>
      <c r="F29" s="9" t="s">
        <v>435</v>
      </c>
      <c r="G29" s="10">
        <v>29020</v>
      </c>
      <c r="H29" s="9" t="s">
        <v>471</v>
      </c>
      <c r="I29" s="9" t="s">
        <v>480</v>
      </c>
      <c r="J29" s="9" t="e">
        <f>VLOOKUP(H29,#REF!,2,FALSE)</f>
        <v>#REF!</v>
      </c>
      <c r="K29" s="9" t="s">
        <v>466</v>
      </c>
      <c r="L29" s="12" t="e">
        <f t="shared" si="0"/>
        <v>#REF!</v>
      </c>
      <c r="O29" s="9" t="e">
        <f>VLOOKUP(H29,#REF!,3,FALSE)</f>
        <v>#REF!</v>
      </c>
      <c r="P29" s="9" t="e">
        <f>VLOOKUP(H29,#REF!,4,FALSE)</f>
        <v>#REF!</v>
      </c>
      <c r="Q29" s="9" t="e">
        <f>VLOOKUP(H29,#REF!,5,FALSE)</f>
        <v>#REF!</v>
      </c>
      <c r="R29" s="9" t="e">
        <f>IF($I29=#REF!,Abonnenten!O29,(IF($I29=#REF!,Abonnenten!P29,Abonnenten!Q29)))</f>
        <v>#REF!</v>
      </c>
      <c r="S29" s="13" t="e">
        <f>IF(K29=Abonnenten!A41,Abonnenten!R29*#REF!,(IF(Abonnenten!K29=#REF!,Abonnenten!R29*#REF!,Abonnenten!R29*#REF!)))</f>
        <v>#REF!</v>
      </c>
      <c r="T29" s="13" t="e">
        <f>IF(Abonnenten!J29="Wöchentlich",Abonnenten!S29*52,(IF(Abonnenten!J29="Monatlich",Abonnenten!S29*12,Abonnenten!S29*4)))</f>
        <v>#REF!</v>
      </c>
    </row>
    <row r="30" spans="1:21" x14ac:dyDescent="0.25">
      <c r="A30" s="9" t="s">
        <v>342</v>
      </c>
      <c r="B30" s="9" t="s">
        <v>436</v>
      </c>
      <c r="C30" s="9" t="s">
        <v>437</v>
      </c>
      <c r="D30" s="9" t="s">
        <v>438</v>
      </c>
      <c r="E30" s="8">
        <v>3019</v>
      </c>
      <c r="F30" s="9" t="s">
        <v>439</v>
      </c>
      <c r="G30" s="10">
        <v>36107</v>
      </c>
      <c r="H30" s="9" t="s">
        <v>473</v>
      </c>
      <c r="I30" s="9" t="s">
        <v>480</v>
      </c>
      <c r="J30" s="9" t="e">
        <f>VLOOKUP(H30,#REF!,2,FALSE)</f>
        <v>#REF!</v>
      </c>
      <c r="K30" s="9" t="s">
        <v>465</v>
      </c>
      <c r="L30" s="12" t="e">
        <f t="shared" si="0"/>
        <v>#REF!</v>
      </c>
      <c r="O30" s="9" t="e">
        <f>VLOOKUP(H30,#REF!,3,FALSE)</f>
        <v>#REF!</v>
      </c>
      <c r="P30" s="9" t="e">
        <f>VLOOKUP(H30,#REF!,4,FALSE)</f>
        <v>#REF!</v>
      </c>
      <c r="Q30" s="9" t="e">
        <f>VLOOKUP(H30,#REF!,5,FALSE)</f>
        <v>#REF!</v>
      </c>
      <c r="R30" s="9" t="e">
        <f>IF($I30=#REF!,Abonnenten!O30,(IF($I30=#REF!,Abonnenten!P30,Abonnenten!Q30)))</f>
        <v>#REF!</v>
      </c>
      <c r="S30" s="13" t="e">
        <f>IF(K30=Abonnenten!A42,Abonnenten!R30*#REF!,(IF(Abonnenten!K30=#REF!,Abonnenten!R30*#REF!,Abonnenten!R30*#REF!)))</f>
        <v>#REF!</v>
      </c>
      <c r="T30" s="13" t="e">
        <f>IF(Abonnenten!J30="Wöchentlich",Abonnenten!S30*52,(IF(Abonnenten!J30="Monatlich",Abonnenten!S30*12,Abonnenten!S30*4)))</f>
        <v>#REF!</v>
      </c>
    </row>
    <row r="31" spans="1:21" x14ac:dyDescent="0.25">
      <c r="A31" s="9" t="s">
        <v>342</v>
      </c>
      <c r="B31" s="9" t="s">
        <v>373</v>
      </c>
      <c r="C31" s="9" t="s">
        <v>440</v>
      </c>
      <c r="D31" s="9" t="s">
        <v>441</v>
      </c>
      <c r="E31" s="8">
        <v>8834</v>
      </c>
      <c r="F31" s="9" t="s">
        <v>442</v>
      </c>
      <c r="G31" s="10">
        <v>36871</v>
      </c>
      <c r="H31" s="9" t="s">
        <v>473</v>
      </c>
      <c r="I31" s="9" t="s">
        <v>464</v>
      </c>
      <c r="J31" s="9" t="e">
        <f>VLOOKUP(H31,#REF!,2,FALSE)</f>
        <v>#REF!</v>
      </c>
      <c r="K31" s="9" t="s">
        <v>467</v>
      </c>
      <c r="L31" s="12" t="e">
        <f t="shared" si="0"/>
        <v>#REF!</v>
      </c>
      <c r="O31" s="9" t="e">
        <f>VLOOKUP(H31,#REF!,3,FALSE)</f>
        <v>#REF!</v>
      </c>
      <c r="P31" s="9" t="e">
        <f>VLOOKUP(H31,#REF!,4,FALSE)</f>
        <v>#REF!</v>
      </c>
      <c r="Q31" s="9" t="e">
        <f>VLOOKUP(H31,#REF!,5,FALSE)</f>
        <v>#REF!</v>
      </c>
      <c r="R31" s="9" t="e">
        <f>IF($I31=#REF!,Abonnenten!O31,(IF($I31=#REF!,Abonnenten!P31,Abonnenten!Q31)))</f>
        <v>#REF!</v>
      </c>
      <c r="S31" s="13" t="e">
        <f>IF(K31=Abonnenten!A43,Abonnenten!R31*#REF!,(IF(Abonnenten!K31=#REF!,Abonnenten!R31*#REF!,Abonnenten!R31*#REF!)))</f>
        <v>#REF!</v>
      </c>
      <c r="T31" s="13" t="e">
        <f>IF(Abonnenten!J31="Wöchentlich",Abonnenten!S31*52,(IF(Abonnenten!J31="Monatlich",Abonnenten!S31*12,Abonnenten!S31*4)))</f>
        <v>#REF!</v>
      </c>
    </row>
    <row r="32" spans="1:21" x14ac:dyDescent="0.25">
      <c r="A32" s="9" t="s">
        <v>342</v>
      </c>
      <c r="B32" s="9" t="s">
        <v>443</v>
      </c>
      <c r="C32" s="9" t="s">
        <v>444</v>
      </c>
      <c r="D32" s="9" t="s">
        <v>445</v>
      </c>
      <c r="E32" s="8">
        <v>4013</v>
      </c>
      <c r="F32" s="9" t="s">
        <v>446</v>
      </c>
      <c r="G32" s="10">
        <v>33347</v>
      </c>
      <c r="H32" s="9" t="s">
        <v>477</v>
      </c>
      <c r="I32" s="9" t="s">
        <v>463</v>
      </c>
      <c r="J32" s="9" t="e">
        <f>VLOOKUP(H32,#REF!,2,FALSE)</f>
        <v>#REF!</v>
      </c>
      <c r="K32" s="9" t="s">
        <v>466</v>
      </c>
      <c r="L32" s="12" t="e">
        <f t="shared" si="0"/>
        <v>#REF!</v>
      </c>
      <c r="O32" s="9" t="e">
        <f>VLOOKUP(H32,#REF!,3,FALSE)</f>
        <v>#REF!</v>
      </c>
      <c r="P32" s="9" t="e">
        <f>VLOOKUP(H32,#REF!,4,FALSE)</f>
        <v>#REF!</v>
      </c>
      <c r="Q32" s="9" t="e">
        <f>VLOOKUP(H32,#REF!,5,FALSE)</f>
        <v>#REF!</v>
      </c>
      <c r="R32" s="9" t="e">
        <f>IF($I32=#REF!,Abonnenten!O32,(IF($I32=#REF!,Abonnenten!P32,Abonnenten!Q32)))</f>
        <v>#REF!</v>
      </c>
      <c r="S32" s="13" t="e">
        <f>IF(K32=Abonnenten!A44,Abonnenten!R32*#REF!,(IF(Abonnenten!K32=#REF!,Abonnenten!R32*#REF!,Abonnenten!R32*#REF!)))</f>
        <v>#REF!</v>
      </c>
      <c r="T32" s="13" t="e">
        <f>IF(Abonnenten!J32="Wöchentlich",Abonnenten!S32*52,(IF(Abonnenten!J32="Monatlich",Abonnenten!S32*12,Abonnenten!S32*4)))</f>
        <v>#REF!</v>
      </c>
    </row>
    <row r="33" spans="1:20" x14ac:dyDescent="0.25">
      <c r="A33" s="9" t="s">
        <v>336</v>
      </c>
      <c r="B33" s="9" t="s">
        <v>447</v>
      </c>
      <c r="C33" s="9" t="s">
        <v>448</v>
      </c>
      <c r="D33" s="9" t="s">
        <v>449</v>
      </c>
      <c r="E33" s="8">
        <v>8564</v>
      </c>
      <c r="F33" s="9" t="s">
        <v>450</v>
      </c>
      <c r="G33" s="10">
        <v>36261</v>
      </c>
      <c r="H33" s="9" t="s">
        <v>476</v>
      </c>
      <c r="I33" s="9" t="s">
        <v>480</v>
      </c>
      <c r="J33" s="9" t="e">
        <f>VLOOKUP(H33,#REF!,2,FALSE)</f>
        <v>#REF!</v>
      </c>
      <c r="K33" s="9" t="s">
        <v>466</v>
      </c>
      <c r="L33" s="12" t="e">
        <f t="shared" si="0"/>
        <v>#REF!</v>
      </c>
      <c r="O33" s="9" t="e">
        <f>VLOOKUP(H33,#REF!,3,FALSE)</f>
        <v>#REF!</v>
      </c>
      <c r="P33" s="9" t="e">
        <f>VLOOKUP(H33,#REF!,4,FALSE)</f>
        <v>#REF!</v>
      </c>
      <c r="Q33" s="9" t="e">
        <f>VLOOKUP(H33,#REF!,5,FALSE)</f>
        <v>#REF!</v>
      </c>
      <c r="R33" s="9" t="e">
        <f>IF($I33=#REF!,Abonnenten!O33,(IF($I33=#REF!,Abonnenten!P33,Abonnenten!Q33)))</f>
        <v>#REF!</v>
      </c>
      <c r="S33" s="13" t="e">
        <f>IF(K33=Abonnenten!A45,Abonnenten!R33*#REF!,(IF(Abonnenten!K33=#REF!,Abonnenten!R33*#REF!,Abonnenten!R33*#REF!)))</f>
        <v>#REF!</v>
      </c>
      <c r="T33" s="13" t="e">
        <f>IF(Abonnenten!J33="Wöchentlich",Abonnenten!S33*52,(IF(Abonnenten!J33="Monatlich",Abonnenten!S33*12,Abonnenten!S33*4)))</f>
        <v>#REF!</v>
      </c>
    </row>
    <row r="34" spans="1:20" x14ac:dyDescent="0.25">
      <c r="A34" s="9" t="s">
        <v>342</v>
      </c>
      <c r="B34" s="9" t="s">
        <v>268</v>
      </c>
      <c r="C34" s="9" t="s">
        <v>267</v>
      </c>
      <c r="D34" s="9" t="s">
        <v>269</v>
      </c>
      <c r="E34" s="8">
        <v>5625</v>
      </c>
      <c r="F34" s="9" t="s">
        <v>451</v>
      </c>
      <c r="G34" s="10">
        <v>31847</v>
      </c>
      <c r="H34" s="9" t="s">
        <v>477</v>
      </c>
      <c r="I34" s="9" t="s">
        <v>480</v>
      </c>
      <c r="J34" s="9" t="e">
        <f>VLOOKUP(H34,#REF!,2,FALSE)</f>
        <v>#REF!</v>
      </c>
      <c r="K34" s="9" t="s">
        <v>467</v>
      </c>
      <c r="L34" s="12" t="e">
        <f t="shared" si="0"/>
        <v>#REF!</v>
      </c>
      <c r="O34" s="9" t="e">
        <f>VLOOKUP(H34,#REF!,3,FALSE)</f>
        <v>#REF!</v>
      </c>
      <c r="P34" s="9" t="e">
        <f>VLOOKUP(H34,#REF!,4,FALSE)</f>
        <v>#REF!</v>
      </c>
      <c r="Q34" s="9" t="e">
        <f>VLOOKUP(H34,#REF!,5,FALSE)</f>
        <v>#REF!</v>
      </c>
      <c r="R34" s="9" t="e">
        <f>IF($I34=#REF!,Abonnenten!O34,(IF($I34=#REF!,Abonnenten!P34,Abonnenten!Q34)))</f>
        <v>#REF!</v>
      </c>
      <c r="S34" s="13" t="e">
        <f>IF(K34=Abonnenten!A46,Abonnenten!R34*#REF!,(IF(Abonnenten!K34=#REF!,Abonnenten!R34*#REF!,Abonnenten!R34*#REF!)))</f>
        <v>#REF!</v>
      </c>
      <c r="T34" s="13" t="e">
        <f>IF(Abonnenten!J34="Wöchentlich",Abonnenten!S34*52,(IF(Abonnenten!J34="Monatlich",Abonnenten!S34*12,Abonnenten!S34*4)))</f>
        <v>#REF!</v>
      </c>
    </row>
    <row r="35" spans="1:20" x14ac:dyDescent="0.25">
      <c r="A35" s="9" t="s">
        <v>342</v>
      </c>
      <c r="B35" s="9" t="s">
        <v>452</v>
      </c>
      <c r="C35" s="9" t="s">
        <v>453</v>
      </c>
      <c r="D35" s="9" t="s">
        <v>454</v>
      </c>
      <c r="E35" s="8">
        <v>3377</v>
      </c>
      <c r="F35" s="9" t="s">
        <v>455</v>
      </c>
      <c r="G35" s="10">
        <v>30950</v>
      </c>
      <c r="H35" s="9" t="s">
        <v>462</v>
      </c>
      <c r="I35" s="9" t="s">
        <v>464</v>
      </c>
      <c r="J35" s="9" t="e">
        <f>VLOOKUP(H35,#REF!,2,FALSE)</f>
        <v>#REF!</v>
      </c>
      <c r="K35" s="9" t="s">
        <v>465</v>
      </c>
      <c r="L35" s="12" t="e">
        <f t="shared" si="0"/>
        <v>#REF!</v>
      </c>
      <c r="O35" s="9" t="e">
        <f>VLOOKUP(H35,#REF!,3,FALSE)</f>
        <v>#REF!</v>
      </c>
      <c r="P35" s="9" t="e">
        <f>VLOOKUP(H35,#REF!,4,FALSE)</f>
        <v>#REF!</v>
      </c>
      <c r="Q35" s="9" t="e">
        <f>VLOOKUP(H35,#REF!,5,FALSE)</f>
        <v>#REF!</v>
      </c>
      <c r="R35" s="9" t="e">
        <f>IF($I35=#REF!,Abonnenten!O35,(IF($I35=#REF!,Abonnenten!P35,Abonnenten!Q35)))</f>
        <v>#REF!</v>
      </c>
      <c r="S35" s="13" t="e">
        <f>IF(K35=Abonnenten!A47,Abonnenten!R35*#REF!,(IF(Abonnenten!K35=#REF!,Abonnenten!R35*#REF!,Abonnenten!R35*#REF!)))</f>
        <v>#REF!</v>
      </c>
      <c r="T35" s="13" t="e">
        <f>IF(Abonnenten!J35="Wöchentlich",Abonnenten!S35*52,(IF(Abonnenten!J35="Monatlich",Abonnenten!S35*12,Abonnenten!S35*4)))</f>
        <v>#REF!</v>
      </c>
    </row>
    <row r="36" spans="1:20" x14ac:dyDescent="0.25">
      <c r="A36" s="9" t="s">
        <v>342</v>
      </c>
      <c r="B36" s="9" t="s">
        <v>373</v>
      </c>
      <c r="C36" s="9" t="s">
        <v>228</v>
      </c>
      <c r="D36" s="9" t="s">
        <v>456</v>
      </c>
      <c r="E36" s="8">
        <v>4431</v>
      </c>
      <c r="F36" s="9" t="s">
        <v>457</v>
      </c>
      <c r="G36" s="10">
        <v>30604</v>
      </c>
      <c r="H36" s="9" t="s">
        <v>472</v>
      </c>
      <c r="I36" s="9" t="s">
        <v>464</v>
      </c>
      <c r="J36" s="9" t="e">
        <f>VLOOKUP(H36,#REF!,2,FALSE)</f>
        <v>#REF!</v>
      </c>
      <c r="K36" s="9" t="s">
        <v>467</v>
      </c>
      <c r="L36" s="12" t="e">
        <f t="shared" si="0"/>
        <v>#REF!</v>
      </c>
      <c r="O36" s="9" t="e">
        <f>VLOOKUP(H36,#REF!,3,FALSE)</f>
        <v>#REF!</v>
      </c>
      <c r="P36" s="9" t="e">
        <f>VLOOKUP(H36,#REF!,4,FALSE)</f>
        <v>#REF!</v>
      </c>
      <c r="Q36" s="9" t="e">
        <f>VLOOKUP(H36,#REF!,5,FALSE)</f>
        <v>#REF!</v>
      </c>
      <c r="R36" s="9" t="e">
        <f>IF($I36=#REF!,Abonnenten!O36,(IF($I36=#REF!,Abonnenten!P36,Abonnenten!Q36)))</f>
        <v>#REF!</v>
      </c>
      <c r="S36" s="13" t="e">
        <f>IF(K36=Abonnenten!A48,Abonnenten!R36*#REF!,(IF(Abonnenten!K36=#REF!,Abonnenten!R36*#REF!,Abonnenten!R36*#REF!)))</f>
        <v>#REF!</v>
      </c>
      <c r="T36" s="13" t="e">
        <f>IF(Abonnenten!J36="Wöchentlich",Abonnenten!S36*52,(IF(Abonnenten!J36="Monatlich",Abonnenten!S36*12,Abonnenten!S36*4)))</f>
        <v>#REF!</v>
      </c>
    </row>
    <row r="37" spans="1:20" x14ac:dyDescent="0.25">
      <c r="A37" s="9" t="s">
        <v>336</v>
      </c>
      <c r="B37" s="9" t="s">
        <v>447</v>
      </c>
      <c r="C37" s="9" t="s">
        <v>448</v>
      </c>
      <c r="D37" s="9" t="s">
        <v>458</v>
      </c>
      <c r="E37" s="8">
        <v>9015</v>
      </c>
      <c r="F37" s="9" t="s">
        <v>459</v>
      </c>
      <c r="G37" s="10">
        <v>37345</v>
      </c>
      <c r="H37" s="9" t="s">
        <v>479</v>
      </c>
      <c r="I37" s="9" t="s">
        <v>480</v>
      </c>
      <c r="J37" s="9" t="e">
        <f>VLOOKUP(H37,#REF!,2,FALSE)</f>
        <v>#REF!</v>
      </c>
      <c r="K37" s="9" t="s">
        <v>466</v>
      </c>
      <c r="L37" s="12" t="e">
        <f t="shared" si="0"/>
        <v>#REF!</v>
      </c>
      <c r="O37" s="9" t="e">
        <f>VLOOKUP(H37,#REF!,3,FALSE)</f>
        <v>#REF!</v>
      </c>
      <c r="P37" s="9" t="e">
        <f>VLOOKUP(H37,#REF!,4,FALSE)</f>
        <v>#REF!</v>
      </c>
      <c r="Q37" s="9" t="e">
        <f>VLOOKUP(H37,#REF!,5,FALSE)</f>
        <v>#REF!</v>
      </c>
      <c r="R37" s="9" t="e">
        <f>IF($I37=#REF!,Abonnenten!O37,(IF($I37=#REF!,Abonnenten!P37,Abonnenten!Q37)))</f>
        <v>#REF!</v>
      </c>
      <c r="S37" s="13" t="e">
        <f>IF(K37=Abonnenten!A49,Abonnenten!R37*#REF!,(IF(Abonnenten!K37=#REF!,Abonnenten!R37*#REF!,Abonnenten!R37*#REF!)))</f>
        <v>#REF!</v>
      </c>
      <c r="T37" s="13" t="e">
        <f>IF(Abonnenten!J37="Wöchentlich",Abonnenten!S37*52,(IF(Abonnenten!J37="Monatlich",Abonnenten!S37*12,Abonnenten!S37*4)))</f>
        <v>#REF!</v>
      </c>
    </row>
    <row r="38" spans="1:20" x14ac:dyDescent="0.25">
      <c r="G38" s="10"/>
      <c r="J38" s="9"/>
      <c r="K38" s="9"/>
      <c r="L38" s="12"/>
      <c r="O38" s="9"/>
      <c r="R38" s="9"/>
      <c r="S38" s="13"/>
      <c r="T38" s="13"/>
    </row>
  </sheetData>
  <dataValidations count="4">
    <dataValidation type="list" showInputMessage="1" showErrorMessage="1" promptTitle="Bitte wählen" sqref="I2:I37" xr:uid="{0255401D-05A0-4615-99BF-0B46C2D44FB0}">
      <formula1>Bezugsart</formula1>
    </dataValidation>
    <dataValidation type="list" showInputMessage="1" showErrorMessage="1" promptTitle="Verrechnung" sqref="K2:K38" xr:uid="{87C0658C-DAD1-4457-9349-EE3764874E2B}">
      <formula1>Verrechnung</formula1>
    </dataValidation>
    <dataValidation type="list" showInputMessage="1" showErrorMessage="1" sqref="H11:H37" xr:uid="{C634AAAC-13FC-4A3D-BE21-BCB4F356D607}">
      <formula1>Titel</formula1>
    </dataValidation>
    <dataValidation showInputMessage="1" showErrorMessage="1" promptTitle="Erscheinungsweise" sqref="J2:J38" xr:uid="{7C151F5B-1E8E-4DC0-8C1A-3E0DE8BB6BE7}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Sprachaufenthalt</vt:lpstr>
      <vt:lpstr>Oldtimer_Loes.</vt:lpstr>
      <vt:lpstr>Oldtimer</vt:lpstr>
      <vt:lpstr>Klasse 2e</vt:lpstr>
      <vt:lpstr>Notvorrat</vt:lpstr>
      <vt:lpstr>Abonnenten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dkeller</dc:creator>
  <cp:lastModifiedBy>Ewyss</cp:lastModifiedBy>
  <dcterms:created xsi:type="dcterms:W3CDTF">2018-08-20T12:45:43Z</dcterms:created>
  <dcterms:modified xsi:type="dcterms:W3CDTF">2018-09-10T09:47:08Z</dcterms:modified>
</cp:coreProperties>
</file>